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65" documentId="13_ncr:1_{F6CB121F-512D-4AA6-A0C1-0FB36C537598}" xr6:coauthVersionLast="47" xr6:coauthVersionMax="47" xr10:uidLastSave="{6EA64DE4-AF18-4DE6-989E-EE9C616C0687}"/>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<sst xmlns="http://schemas.openxmlformats.org/spreadsheetml/2006/main" count="180302" uniqueCount="39136">
  <si>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</si>
  <si>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</si>
  <si>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</si>
  <si>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</si>
  <si>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</si>
  <si>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</si>
  <si>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</si>
  <si>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</si>
  <si>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</si>
  <si>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</si>
  <si>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</si>
  <si>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</si>
  <si>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</si>
  <si>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</si>
  <si>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</si>
  <si>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</si>
  <si>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</si>
  <si>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</si>
  <si>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</si>
  <si>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</si>
  <si>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</si>
  <si>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</si>
  <si>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</si>
  <si>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</si>
  <si>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</si>
  <si>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</si>
  <si>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</si>
  <si>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</si>
  <si>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</si>
  <si>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</si>
  <si>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</si>
  <si>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</si>
  <si>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</si>
  <si>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</si>
  <si>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</si>
  <si>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</si>
  <si>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</si>
  <si>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</si>
  <si>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</si>
  <si>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</si>
  <si>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</si>
  <si>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</si>
  <si>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</si>
  <si>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</si>
  <si>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</si>
  <si>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</si>
  <si>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</si>
  <si>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</si>
  <si>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</si>
  <si>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</si>
  <si>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</si>
  <si>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</si>
  <si>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</si>
  <si>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</si>
  <si>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</si>
  <si>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</si>
  <si>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</si>
  <si>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</si>
  <si>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</si>
  <si>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</si>
  <si>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</si>
  <si>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</si>
  <si>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</si>
  <si>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</si>
  <si>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</si>
  <si>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</si>
  <si>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</si>
  <si>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</si>
  <si>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</si>
  <si>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</si>
  <si>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</si>
  <si>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</si>
  <si>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</si>
  <si>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</si>
  <si>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</si>
  <si>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</si>
  <si>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</si>
  <si>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</si>
  <si>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</si>
  <si>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</si>
  <si>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</si>
  <si>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</si>
  <si>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</si>
  <si>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</si>
  <si>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</si>
  <si>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</si>
  <si>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</si>
  <si>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</si>
  <si>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</si>
  <si>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</si>
  <si>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</si>
  <si>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</si>
  <si>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</si>
  <si>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</si>
  <si>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</si>
  <si>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</si>
  <si>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</si>
  <si>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</si>
  <si>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</si>
  <si>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</si>
  <si>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</si>
  <si>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</si>
  <si>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</si>
  <si>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</si>
  <si>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</si>
  <si>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</si>
  <si>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</si>
  <si>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</si>
  <si>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</si>
  <si>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</si>
  <si>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</si>
  <si>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</si>
  <si>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</si>
  <si>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</si>
  <si>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</si>
  <si>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</si>
  <si>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</si>
  <si>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</si>
  <si>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</si>
  <si>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</si>
  <si>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</si>
  <si>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</si>
  <si>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</si>
  <si>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</si>
  <si>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</si>
  <si>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</si>
  <si>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</si>
  <si>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</si>
  <si>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</si>
  <si>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</si>
  <si>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</si>
  <si>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</si>
  <si>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</si>
  <si>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</si>
  <si>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</si>
  <si>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</si>
  <si>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</si>
  <si>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</si>
  <si>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</si>
  <si>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</si>
  <si>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</si>
  <si>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</si>
  <si>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</si>
  <si>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</si>
  <si>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</si>
  <si>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</si>
  <si>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</si>
  <si>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</si>
  <si>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</si>
  <si>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</si>
  <si>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</si>
  <si>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</si>
  <si>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</si>
  <si>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</si>
  <si>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</si>
  <si>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</si>
  <si>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</si>
  <si>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</si>
  <si>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</si>
  <si>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</si>
  <si>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</si>
  <si>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</si>
  <si>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</si>
  <si>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</si>
  <si>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</si>
  <si>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</si>
  <si>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</si>
  <si>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</si>
  <si>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</si>
  <si>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</si>
  <si>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</si>
  <si>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</si>
  <si>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</si>
  <si>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</si>
  <si>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</si>
  <si>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</si>
  <si>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</si>
  <si>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</si>
  <si>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</si>
  <si>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</si>
  <si>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</si>
  <si>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</si>
  <si>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</si>
  <si>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</si>
  <si>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</si>
  <si>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</si>
  <si>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</si>
  <si>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</si>
  <si>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</si>
  <si>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</si>
  <si>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</si>
  <si>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</si>
  <si>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</si>
  <si>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</si>
  <si>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</si>
  <si>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</si>
  <si>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</si>
  <si>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</si>
  <si>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</si>
  <si>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</si>
  <si>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</si>
  <si>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</si>
  <si>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</si>
  <si>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</si>
  <si>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</si>
  <si>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</si>
  <si>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</si>
  <si>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</si>
  <si>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</si>
  <si>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</si>
  <si>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</si>
  <si>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</si>
  <si>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</si>
  <si>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</si>
  <si>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</si>
  <si>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</si>
  <si>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</si>
  <si>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</si>
  <si>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</si>
  <si>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</si>
  <si>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</si>
  <si>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</si>
  <si>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</si>
  <si>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</si>
  <si>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</si>
  <si>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</si>
  <si>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</si>
  <si>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</si>
  <si>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</si>
  <si>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</si>
  <si>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</si>
  <si>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</si>
  <si>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</si>
  <si>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</si>
  <si>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</si>
  <si>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</si>
  <si>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</si>
  <si>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</si>
  <si>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</si>
  <si>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</si>
  <si>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</si>
  <si>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</si>
  <si>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</si>
  <si>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</si>
  <si>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</si>
  <si>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</si>
  <si>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</si>
  <si>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</si>
  <si>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</si>
  <si>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</si>
  <si>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</si>
  <si>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</si>
  <si>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</si>
  <si>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</si>
  <si>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</si>
  <si>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</si>
  <si>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</si>
  <si>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</si>
  <si>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</si>
  <si>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</si>
  <si>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</si>
  <si>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</si>
  <si>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</si>
  <si>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</si>
  <si>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</si>
  <si>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</si>
  <si>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</si>
  <si>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</si>
  <si>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</si>
  <si>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</si>
  <si>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</si>
  <si>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</si>
  <si>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</si>
  <si>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</si>
  <si>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</si>
  <si>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</si>
  <si>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</si>
  <si>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</si>
  <si>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</si>
  <si>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</si>
  <si>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</si>
  <si>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</si>
  <si>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</si>
  <si>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</si>
  <si>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</si>
  <si>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</si>
  <si>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</si>
  <si>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</si>
  <si>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</si>
  <si>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</si>
  <si>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</si>
  <si>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</si>
  <si>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</si>
  <si>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</si>
  <si>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</si>
  <si>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</si>
  <si>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</si>
  <si>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</si>
  <si>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</si>
  <si>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</si>
  <si>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</si>
  <si>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</si>
  <si>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</si>
  <si>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</si>
  <si>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</si>
  <si>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</si>
  <si>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</si>
  <si>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</si>
  <si>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</si>
  <si>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</si>
  <si>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</si>
  <si>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</si>
  <si>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</si>
  <si>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</si>
  <si>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</si>
  <si>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</si>
  <si>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</si>
  <si>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</si>
  <si>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</si>
  <si>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</si>
  <si>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</si>
  <si>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</si>
  <si>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</si>
  <si>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</si>
  <si>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</si>
  <si>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</si>
  <si>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</si>
  <si>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</si>
  <si>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</si>
  <si>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</si>
  <si>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</si>
  <si>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</si>
  <si>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</si>
  <si>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</si>
  <si>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</si>
  <si>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</si>
  <si>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</si>
  <si>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</si>
  <si>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</si>
  <si>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</si>
  <si>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</si>
  <si>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</si>
  <si>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</si>
  <si>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</si>
  <si>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</si>
  <si>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</si>
  <si>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</si>
  <si>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</si>
  <si>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</si>
  <si>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</si>
  <si>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</si>
  <si>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</si>
  <si>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</si>
  <si>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</si>
  <si>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</si>
  <si>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</si>
  <si>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</si>
  <si>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</si>
  <si>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</si>
  <si>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</si>
  <si>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</si>
  <si>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</si>
  <si>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</si>
  <si>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</si>
  <si>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</si>
  <si>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</si>
  <si>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</si>
  <si>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</si>
  <si>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</si>
  <si>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</si>
  <si>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</si>
  <si>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</si>
  <si>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</si>
  <si>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</si>
  <si>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</si>
  <si>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</si>
  <si>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</si>
  <si>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</si>
  <si>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</si>
  <si>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</si>
  <si>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</si>
  <si>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</si>
  <si>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</si>
  <si>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</si>
  <si>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</si>
  <si>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</si>
  <si>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</si>
  <si>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</si>
  <si>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</si>
  <si>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</si>
  <si>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</si>
  <si>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</si>
  <si>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</si>
  <si>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</si>
  <si>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</si>
  <si>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</si>
  <si>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</si>
  <si>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</si>
  <si>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</si>
  <si>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</si>
  <si>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</si>
  <si>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</si>
  <si>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</si>
  <si>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</si>
  <si>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</si>
  <si>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</si>
  <si>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</si>
  <si>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</si>
  <si>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</si>
  <si>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</si>
  <si>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</si>
  <si>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</si>
  <si>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</si>
  <si>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</si>
  <si>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</si>
  <si>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</si>
  <si>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</si>
  <si>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</si>
  <si>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</si>
  <si>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</si>
  <si>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</si>
  <si>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</si>
  <si>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</si>
  <si>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</si>
  <si>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</si>
  <si>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</si>
  <si>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</si>
  <si>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</si>
  <si>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</si>
  <si>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</si>
  <si>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</si>
  <si>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</si>
  <si>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</si>
  <si>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</si>
  <si>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</si>
  <si>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</si>
  <si>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</si>
  <si>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</si>
  <si>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</si>
  <si>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</si>
  <si>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</si>
  <si>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</si>
  <si>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</si>
  <si>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</si>
  <si>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</si>
  <si>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</si>
  <si>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</si>
  <si>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</si>
  <si>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</si>
  <si>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</si>
  <si>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</si>
  <si>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</si>
  <si>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</si>
  <si>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</si>
  <si>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</si>
  <si>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</si>
  <si>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</si>
  <si>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</si>
  <si>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</si>
  <si>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</si>
  <si>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</si>
  <si>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</si>
  <si>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</si>
  <si>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</si>
  <si>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</si>
  <si>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</si>
  <si>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</si>
  <si>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</si>
  <si>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</si>
  <si>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</si>
  <si>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</si>
  <si>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</si>
  <si>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</si>
  <si>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</si>
  <si>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</si>
  <si>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</si>
  <si>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</si>
  <si>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</si>
  <si>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</si>
  <si>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</si>
  <si>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</si>
  <si>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</si>
  <si>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</si>
  <si>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</si>
  <si>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</si>
  <si>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</si>
  <si>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</si>
  <si>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</si>
  <si>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</si>
  <si>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</si>
  <si>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</si>
  <si>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</si>
  <si>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</si>
  <si>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</si>
  <si>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</si>
  <si>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</si>
  <si>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</si>
  <si>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</si>
  <si>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</si>
  <si>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</si>
  <si>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</si>
  <si>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</si>
  <si>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</si>
  <si>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</si>
  <si>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</si>
  <si>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</si>
  <si>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</si>
  <si>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</si>
  <si>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</si>
  <si>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</si>
  <si>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</si>
  <si>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</si>
  <si>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</si>
  <si>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</si>
  <si>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</si>
  <si>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</si>
  <si>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</si>
  <si>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</si>
  <si>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</si>
  <si>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</si>
  <si>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</si>
  <si>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</si>
  <si>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</si>
  <si>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</si>
  <si>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</si>
  <si>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</si>
  <si>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</si>
  <si>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</si>
  <si>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</si>
  <si>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</si>
  <si>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</si>
  <si>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</si>
  <si>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</si>
  <si>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</si>
  <si>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</si>
  <si>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</si>
  <si>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</si>
  <si>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</si>
  <si>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</si>
  <si>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</si>
  <si>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</si>
  <si>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</si>
  <si>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</si>
  <si>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</si>
  <si>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</si>
  <si>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</si>
  <si>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</si>
  <si>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</si>
  <si>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</si>
  <si>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</si>
  <si>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</si>
  <si>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</si>
  <si>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</si>
  <si>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</si>
  <si>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</si>
  <si>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</si>
  <si>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</si>
  <si>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</si>
  <si>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</si>
  <si>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</si>
  <si>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</si>
  <si>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</si>
  <si>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</si>
  <si>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</si>
  <si>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</si>
  <si>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</si>
  <si>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</si>
  <si>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</si>
  <si>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</si>
  <si>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</si>
  <si>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</si>
  <si>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</si>
  <si>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</si>
  <si>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</si>
  <si>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</si>
  <si>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</si>
  <si>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</si>
  <si>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</si>
  <si>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</si>
  <si>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</si>
  <si>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</si>
  <si>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</si>
  <si>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</si>
  <si>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</si>
  <si>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</si>
  <si>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</si>
  <si>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</si>
  <si>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</si>
  <si>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</si>
  <si>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</si>
  <si>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</si>
  <si>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</si>
  <si>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</si>
  <si>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</si>
  <si>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</si>
  <si>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</si>
  <si>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</si>
  <si>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</si>
  <si>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</si>
  <si>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</si>
  <si>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</si>
  <si>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</si>
  <si>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</si>
  <si>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</si>
  <si>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</si>
  <si>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</si>
  <si>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</si>
  <si>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</si>
  <si>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</si>
  <si>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</si>
  <si>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</si>
  <si>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</si>
  <si>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</si>
  <si>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</si>
  <si>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</si>
  <si>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</si>
  <si>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</si>
  <si>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</si>
  <si>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</si>
  <si>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</si>
  <si>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</si>
  <si>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</si>
  <si>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</si>
  <si>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</si>
  <si>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</si>
  <si>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</si>
  <si>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</si>
  <si>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</si>
  <si>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</si>
  <si>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</si>
  <si>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</si>
  <si>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</si>
  <si>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</si>
  <si>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</si>
  <si>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</si>
  <si>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</si>
  <si>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</si>
  <si>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</si>
  <si>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</si>
  <si>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</si>
  <si>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</si>
  <si>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</si>
  <si>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</si>
  <si>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</si>
  <si>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</si>
  <si>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</si>
  <si>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</si>
  <si>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</si>
  <si>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</si>
  <si>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</si>
  <si>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</si>
  <si>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</si>
  <si>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</si>
  <si>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</si>
  <si>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</si>
  <si>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</si>
  <si>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</si>
  <si>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</si>
  <si>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</si>
  <si>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</si>
  <si>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</si>
  <si>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</si>
  <si>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</si>
  <si>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</si>
  <si>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</si>
  <si>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</si>
  <si>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</si>
  <si>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</si>
  <si>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</si>
  <si>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</si>
  <si>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</si>
  <si>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</si>
  <si>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</si>
  <si>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</si>
  <si>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</si>
  <si>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</si>
  <si>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</si>
  <si>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</si>
  <si>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</si>
  <si>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</si>
  <si>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</si>
  <si>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</si>
  <si>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</si>
  <si>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</si>
  <si>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</si>
  <si>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</si>
  <si>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</si>
  <si>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</si>
  <si>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</si>
  <si>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</si>
  <si>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</si>
  <si>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</si>
  <si>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</si>
  <si>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</si>
  <si>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</si>
  <si>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</si>
  <si>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</si>
  <si>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</si>
  <si>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</si>
  <si>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</si>
  <si>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</si>
  <si>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</si>
  <si>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</si>
  <si>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</si>
  <si>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</si>
  <si>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</si>
  <si>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</si>
  <si>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</si>
  <si>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</si>
  <si>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</si>
  <si>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</si>
  <si>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</si>
  <si>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</si>
  <si>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</si>
  <si>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</si>
  <si>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</si>
  <si>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</si>
  <si>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</si>
  <si>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</si>
  <si>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</si>
  <si>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</si>
  <si>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</si>
  <si>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</si>
  <si>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</si>
  <si>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</si>
  <si>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</si>
  <si>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</si>
  <si>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</si>
  <si>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</si>
  <si>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</si>
  <si>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</si>
  <si>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</si>
  <si>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</si>
  <si>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</si>
  <si>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</si>
  <si>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</si>
  <si>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</si>
  <si>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</si>
  <si>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</si>
  <si>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</si>
  <si>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</si>
  <si>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</si>
  <si>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</si>
  <si>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</si>
  <si>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</si>
  <si>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</si>
  <si>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</si>
  <si>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</si>
  <si>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</si>
  <si>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</si>
  <si>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</si>
  <si>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</si>
  <si>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</si>
  <si>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</si>
  <si>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</si>
  <si>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</si>
  <si>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</si>
  <si>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</si>
  <si>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</si>
  <si>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</si>
  <si>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</si>
  <si>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</si>
  <si>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</si>
  <si>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</si>
  <si>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</si>
  <si>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</si>
  <si>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</si>
  <si>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</si>
  <si>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</si>
  <si>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</si>
  <si>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</si>
  <si>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</si>
  <si>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</si>
  <si>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</si>
  <si>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</si>
  <si>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</si>
  <si>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</si>
  <si>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</si>
  <si>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</si>
  <si>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</si>
  <si>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</si>
  <si>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</si>
  <si>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</si>
  <si>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</si>
  <si>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</si>
  <si>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</si>
  <si>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</si>
  <si>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</si>
  <si>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</si>
  <si>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</si>
  <si>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</si>
  <si>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</si>
  <si>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</si>
  <si>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</si>
  <si>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</si>
  <si>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</si>
  <si>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</si>
  <si>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</si>
  <si>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</si>
  <si>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</si>
  <si>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</si>
  <si>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</si>
  <si>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</si>
  <si>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</si>
  <si>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</si>
  <si>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</si>
  <si>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</si>
  <si>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</si>
  <si>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</si>
  <si>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</si>
  <si>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</si>
  <si>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</si>
  <si>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</si>
  <si>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</si>
  <si>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</si>
  <si>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</si>
  <si>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</si>
  <si>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</si>
  <si>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</si>
  <si>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</si>
  <si>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</si>
  <si>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</si>
  <si>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</si>
  <si>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</si>
  <si>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</si>
  <si>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</si>
  <si>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</si>
  <si>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</si>
  <si>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</si>
  <si>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</si>
  <si>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</si>
  <si>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</si>
  <si>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</si>
  <si>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</si>
  <si>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</si>
  <si>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</si>
  <si>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</si>
  <si>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</si>
  <si>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</si>
  <si>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</si>
  <si>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</si>
  <si>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</si>
  <si>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</si>
  <si>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</si>
  <si>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</si>
  <si>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</si>
  <si>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</si>
  <si>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</si>
  <si>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</si>
  <si>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</si>
  <si>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</si>
  <si>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</si>
  <si>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</si>
  <si>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</si>
  <si>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</si>
  <si>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</si>
  <si>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</si>
  <si>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</si>
  <si>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</si>
  <si>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</si>
  <si>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</si>
  <si>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</si>
  <si>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</si>
  <si>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</si>
  <si>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</si>
  <si>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</si>
  <si>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</si>
  <si>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</si>
  <si>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</si>
  <si>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</si>
  <si>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</si>
  <si>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</si>
  <si>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</si>
  <si>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</si>
  <si>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</si>
  <si>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</si>
  <si>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</si>
  <si>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</si>
  <si>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</si>
  <si>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</si>
  <si>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</si>
  <si>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</si>
  <si>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</si>
  <si>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</si>
  <si>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</si>
  <si>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</si>
  <si>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</si>
  <si>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</si>
  <si>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</si>
  <si>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</si>
  <si>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</si>
  <si>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</si>
  <si>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</si>
  <si>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</si>
  <si>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</si>
  <si>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</si>
  <si>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</si>
  <si>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</si>
  <si>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</si>
  <si>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</si>
  <si>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</si>
  <si>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</si>
  <si>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</si>
  <si>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</si>
  <si>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</si>
  <si>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</si>
  <si>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</si>
  <si>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</si>
  <si>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</si>
  <si>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</si>
  <si>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</si>
  <si>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</si>
  <si>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</si>
  <si>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</si>
  <si>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</si>
  <si>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</si>
  <si>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</si>
  <si>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</si>
  <si>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</si>
  <si>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</si>
  <si>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</si>
  <si>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</si>
  <si>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</si>
  <si>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</si>
  <si>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</si>
  <si>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</si>
  <si>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</si>
  <si>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</si>
  <si>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</si>
  <si>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</si>
  <si>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</si>
  <si>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</si>
  <si>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</si>
  <si>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</si>
  <si>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</si>
  <si>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</si>
  <si>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</si>
  <si>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</si>
  <si>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</si>
  <si>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</si>
  <si>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</si>
  <si>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</si>
  <si>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</si>
  <si>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</si>
  <si>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</si>
  <si>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</si>
  <si>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</si>
  <si>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</si>
  <si>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</si>
  <si>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</si>
  <si>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</si>
  <si>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</si>
  <si>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</si>
  <si>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</si>
  <si>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</si>
  <si>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</si>
  <si>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</si>
  <si>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</si>
  <si>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</si>
  <si>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</si>
  <si>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</si>
  <si>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</si>
  <si>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</si>
  <si>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</si>
  <si>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</si>
  <si>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</si>
  <si>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</si>
  <si>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</si>
  <si>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</si>
  <si>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</si>
  <si>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</si>
  <si>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</si>
  <si>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</si>
  <si>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</si>
  <si>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</si>
  <si>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</si>
  <si>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</si>
  <si>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</si>
  <si>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</si>
  <si>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</si>
  <si>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</si>
  <si>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</si>
  <si>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</si>
  <si>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</si>
  <si>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</si>
  <si>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</si>
  <si>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</si>
  <si>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</si>
  <si>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</si>
  <si>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</si>
  <si>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</si>
  <si>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</si>
  <si>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</si>
  <si>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</si>
  <si>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</si>
  <si>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</si>
  <si>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</si>
  <si>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</si>
  <si>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</si>
  <si>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</si>
  <si>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</si>
  <si>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</si>
  <si>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</si>
  <si>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</si>
  <si>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</si>
  <si>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</si>
  <si>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</si>
  <si>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</si>
  <si>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</si>
  <si>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</si>
  <si>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</si>
  <si>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</si>
  <si>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</si>
  <si>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</si>
  <si>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</si>
  <si>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</si>
  <si>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</si>
  <si>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</si>
  <si>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</si>
  <si>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</si>
  <si>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</si>
  <si>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</si>
  <si>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</si>
  <si>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</si>
  <si>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</si>
  <si>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</si>
  <si>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</si>
  <si>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</si>
  <si>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</si>
  <si>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</si>
  <si>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</si>
  <si>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</si>
  <si>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</si>
  <si>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</si>
  <si>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</si>
  <si>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</si>
  <si>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</si>
  <si>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</si>
  <si>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</si>
  <si>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</si>
  <si>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</si>
  <si>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</si>
  <si>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</si>
  <si>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</si>
  <si>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</si>
  <si>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</si>
  <si>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</si>
  <si>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</si>
  <si>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</si>
  <si>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</si>
  <si>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</si>
  <si>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</si>
  <si>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</si>
  <si>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</si>
  <si>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</si>
  <si>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</si>
  <si>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</si>
  <si>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</si>
  <si>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</si>
  <si>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</si>
  <si>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</si>
  <si>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</si>
  <si>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</si>
  <si>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</si>
  <si>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</si>
  <si>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</si>
  <si>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</si>
  <si>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</si>
  <si>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</si>
  <si>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</si>
  <si>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</si>
  <si>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</si>
  <si>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</si>
  <si>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</si>
  <si>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</si>
  <si>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</si>
  <si>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</si>
  <si>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</si>
  <si>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</si>
  <si>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</si>
  <si>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</si>
  <si>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</si>
  <si>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</si>
  <si>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</si>
  <si>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</si>
  <si>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</si>
  <si>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</si>
  <si>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</si>
  <si>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</si>
  <si>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</si>
  <si>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</si>
  <si>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</si>
  <si>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</si>
  <si>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</si>
  <si>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</si>
  <si>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</si>
  <si>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</si>
  <si>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</si>
  <si>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</si>
  <si>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</si>
  <si>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</si>
  <si>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</si>
  <si>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</si>
  <si>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</si>
  <si>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</si>
  <si>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</si>
  <si>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</si>
  <si>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</si>
  <si>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</si>
  <si>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</si>
  <si>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</si>
  <si>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</si>
  <si>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</si>
  <si>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</si>
  <si>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</si>
  <si>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</si>
  <si>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</si>
  <si>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</si>
  <si>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</si>
  <si>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</si>
  <si>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</si>
  <si>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</si>
  <si>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</si>
  <si>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</si>
  <si>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</si>
  <si>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</si>
  <si>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</si>
  <si>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</si>
  <si>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</si>
  <si>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</si>
  <si>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</si>
  <si>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</si>
  <si>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</si>
  <si>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</si>
  <si>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</si>
  <si>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</si>
  <si>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</si>
  <si>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</si>
  <si>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</si>
  <si>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</si>
  <si>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</si>
  <si>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</si>
  <si>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</si>
  <si>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</si>
  <si>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</si>
  <si>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</si>
  <si>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</si>
  <si>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</si>
  <si>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</si>
  <si>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</si>
  <si>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</si>
  <si>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</si>
  <si>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</si>
  <si>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</si>
  <si>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</si>
  <si>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</si>
  <si>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</si>
  <si>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</si>
  <si>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</si>
  <si>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</si>
  <si>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</si>
  <si>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</si>
  <si>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</si>
  <si>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</si>
  <si>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</si>
  <si>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</si>
  <si>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</si>
  <si>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</si>
  <si>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</si>
  <si>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</si>
  <si>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</si>
  <si>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</si>
  <si>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</si>
  <si>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</si>
  <si>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</si>
  <si>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</si>
  <si>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</si>
  <si>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</si>
  <si>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</si>
  <si>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</si>
  <si>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</si>
  <si>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</si>
  <si>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</si>
  <si>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</si>
  <si>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</si>
  <si>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</si>
  <si>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</si>
  <si>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</si>
  <si>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</si>
  <si>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</si>
  <si>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</si>
  <si>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</si>
  <si>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</si>
  <si>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</si>
  <si>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</si>
  <si>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</si>
  <si>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</si>
  <si>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</si>
  <si>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</si>
  <si>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</si>
  <si>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</si>
  <si>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</si>
  <si>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</si>
  <si>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</si>
  <si>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</si>
  <si>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</si>
  <si>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</si>
  <si>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</si>
  <si>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</si>
  <si>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</si>
  <si>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</si>
  <si>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</si>
  <si>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</si>
  <si>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</si>
  <si>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</si>
  <si>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</si>
  <si>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</si>
  <si>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</si>
  <si>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</si>
  <si>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</si>
  <si>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</si>
  <si>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</si>
  <si>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</si>
  <si>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</si>
  <si>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</si>
  <si>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</si>
  <si>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</si>
  <si>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</si>
  <si>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</si>
  <si>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</si>
  <si>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</si>
  <si>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</si>
  <si>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</si>
  <si>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</si>
  <si>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</si>
  <si>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</si>
  <si>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</si>
  <si>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</si>
  <si>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</si>
  <si>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</si>
  <si>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</si>
  <si>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</si>
  <si>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</si>
  <si>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</si>
  <si>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</si>
  <si>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</si>
  <si>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</si>
  <si>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</si>
  <si>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</si>
  <si>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</si>
  <si>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</si>
  <si>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</si>
  <si>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</si>
  <si>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</si>
  <si>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</si>
  <si>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</si>
  <si>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</si>
  <si>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</si>
  <si>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</si>
  <si>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</si>
  <si>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</si>
  <si>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</si>
  <si>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</si>
  <si>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</si>
  <si>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</si>
  <si>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</si>
  <si>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</si>
  <si>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</si>
  <si>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</si>
  <si>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</si>
  <si>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</si>
  <si>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</si>
  <si>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</si>
  <si>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</si>
  <si>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</si>
  <si>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</si>
  <si>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</si>
  <si>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</si>
  <si>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</si>
  <si>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</si>
  <si>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</si>
  <si>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</si>
  <si>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</si>
  <si>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</si>
  <si>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</si>
  <si>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</si>
  <si>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</si>
  <si>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</si>
  <si>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</si>
  <si>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</si>
  <si>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</si>
  <si>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</si>
  <si>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</si>
  <si>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</si>
  <si>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</si>
  <si>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</si>
  <si>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</si>
  <si>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</si>
  <si>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</si>
  <si>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</si>
  <si>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</si>
  <si>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</si>
  <si>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</si>
  <si>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</si>
  <si>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</si>
  <si>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</si>
  <si>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</si>
  <si>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</si>
  <si>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</si>
  <si>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</si>
  <si>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</si>
  <si>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</si>
  <si>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</si>
  <si>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</si>
  <si>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</si>
  <si>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</si>
  <si>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</si>
  <si>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</si>
  <si>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</si>
  <si>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</si>
  <si>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</si>
  <si>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</si>
  <si>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</si>
  <si>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</si>
  <si>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</si>
  <si>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</si>
  <si>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</si>
  <si>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</si>
  <si>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</si>
  <si>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</si>
  <si>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</si>
  <si>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</si>
  <si>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</si>
  <si>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</si>
  <si>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</si>
  <si>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</si>
  <si>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</si>
  <si>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</si>
  <si>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</si>
  <si>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</si>
  <si>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</si>
  <si>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</si>
  <si>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</si>
  <si>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</si>
  <si>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</si>
  <si>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</si>
  <si>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</si>
  <si>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</si>
  <si>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</si>
  <si>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</si>
  <si>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</si>
  <si>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</si>
  <si>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</si>
  <si>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</si>
  <si>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</si>
  <si>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</si>
  <si>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</si>
  <si>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</si>
  <si>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</si>
  <si>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</si>
  <si>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</si>
  <si>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</si>
  <si>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</si>
  <si>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</si>
  <si>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</si>
  <si>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</si>
  <si>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</si>
  <si>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</si>
  <si>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</si>
  <si>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</si>
  <si>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</si>
  <si>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</si>
  <si>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</si>
  <si>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</si>
  <si>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</si>
  <si>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</si>
  <si>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</si>
  <si>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</si>
  <si>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</si>
  <si>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</si>
  <si>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</si>
  <si>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</si>
  <si>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</si>
  <si>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</si>
  <si>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</si>
  <si>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</si>
  <si>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</si>
  <si>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</si>
  <si>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</si>
  <si>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</si>
  <si>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</si>
  <si>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</si>
  <si>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</si>
  <si>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</si>
  <si>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</si>
  <si>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</si>
  <si>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</si>
  <si>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</si>
  <si>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</si>
  <si>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</si>
  <si>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</si>
  <si>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</si>
  <si>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</si>
  <si>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</si>
  <si>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</si>
  <si>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</si>
  <si>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</si>
  <si>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</si>
  <si>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</si>
  <si>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</si>
  <si>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</si>
  <si>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</si>
  <si>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</si>
  <si>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</si>
  <si>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</si>
  <si>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</si>
  <si>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</si>
  <si>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</si>
  <si>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</si>
  <si>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</si>
  <si>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</si>
  <si>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</si>
  <si>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</si>
  <si>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</si>
  <si>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</si>
  <si>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</si>
  <si>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</si>
  <si>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</si>
  <si>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</si>
  <si>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</si>
  <si>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</si>
  <si>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</si>
  <si>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</si>
  <si>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</si>
  <si>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</si>
  <si>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</si>
  <si>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</si>
  <si>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</si>
  <si>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</si>
  <si>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</si>
  <si>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</si>
  <si>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</si>
  <si>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</si>
  <si>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</si>
  <si>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</si>
  <si>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</si>
  <si>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</si>
  <si>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</si>
  <si>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</si>
  <si>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</si>
  <si>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</si>
  <si>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</si>
  <si>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</si>
  <si>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</si>
  <si>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</si>
  <si>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</si>
  <si>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</si>
  <si>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</si>
  <si>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</si>
  <si>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</si>
  <si>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</si>
  <si>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</si>
  <si>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</si>
  <si>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</si>
  <si>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</si>
  <si>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</si>
  <si>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</si>
  <si>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</si>
  <si>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</si>
  <si>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</si>
  <si>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</si>
  <si>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</si>
  <si>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</si>
  <si>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</si>
  <si>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</si>
  <si>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</si>
  <si>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</si>
  <si>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</si>
  <si>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</si>
  <si>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</si>
  <si>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</si>
  <si>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</si>
  <si>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</si>
  <si>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</si>
  <si>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</si>
  <si>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</si>
  <si>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</si>
  <si>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</si>
  <si>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</si>
  <si>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</si>
  <si>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</si>
  <si>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</si>
  <si>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</si>
  <si>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</si>
  <si>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</si>
  <si>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</si>
  <si>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</si>
  <si>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</si>
  <si>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</si>
  <si>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</si>
  <si>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</si>
  <si>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</si>
  <si>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</si>
  <si>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</si>
  <si>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</si>
  <si>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</si>
  <si>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</si>
  <si>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</si>
  <si>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</si>
  <si>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</si>
  <si>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</si>
  <si>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</si>
  <si>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</si>
  <si>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</si>
  <si>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</si>
  <si>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</si>
  <si>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</si>
  <si>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</si>
  <si>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</si>
  <si>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</si>
  <si>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</si>
  <si>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</si>
  <si>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</si>
  <si>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</si>
  <si>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</si>
  <si>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</si>
  <si>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</si>
  <si>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</si>
  <si>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</si>
  <si>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</si>
  <si>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</si>
  <si>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</si>
  <si>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</si>
  <si>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</si>
  <si>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</si>
  <si>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</si>
  <si>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</si>
  <si>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</si>
  <si>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</si>
  <si>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</si>
  <si>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</si>
  <si>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</si>
  <si>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</si>
  <si>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</si>
  <si>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</si>
  <si>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</si>
  <si>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</si>
  <si>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</si>
  <si>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</si>
  <si>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</si>
  <si>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</si>
  <si>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</si>
  <si>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</si>
  <si>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</si>
  <si>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</si>
  <si>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</si>
  <si>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</si>
  <si>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</si>
  <si>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</si>
  <si>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</si>
  <si>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</si>
  <si>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</si>
  <si>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</si>
  <si>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</si>
  <si>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</si>
  <si>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</si>
  <si>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</si>
  <si>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</si>
  <si>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</si>
  <si>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</si>
  <si>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</si>
  <si>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</si>
  <si>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</si>
  <si>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</si>
  <si>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</si>
  <si>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</si>
  <si>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</si>
  <si>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</si>
  <si>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</si>
  <si>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</si>
  <si>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</si>
  <si>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</si>
  <si>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</si>
  <si>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</si>
  <si>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</si>
  <si>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</si>
  <si>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</si>
  <si>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</si>
  <si>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</si>
  <si>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</si>
  <si>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</si>
  <si>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</si>
  <si>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</si>
  <si>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</si>
  <si>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</si>
  <si>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</si>
  <si>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</si>
  <si>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</si>
  <si>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</si>
  <si>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</si>
  <si>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</si>
  <si>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</si>
  <si>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</si>
  <si>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</si>
  <si>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</si>
  <si>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</si>
  <si>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</si>
  <si>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</si>
  <si>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</si>
  <si>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</si>
  <si>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</si>
  <si>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</si>
  <si>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</si>
  <si>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</si>
  <si>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</si>
  <si>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</si>
  <si>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</si>
  <si>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</si>
  <si>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</si>
  <si>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</si>
  <si>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</si>
  <si>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</si>
  <si>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</si>
  <si>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</si>
  <si>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</si>
  <si>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</si>
  <si>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</si>
  <si>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</si>
  <si>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</si>
  <si>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</si>
  <si>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</si>
  <si>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</si>
  <si>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</si>
  <si>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</si>
  <si>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</si>
  <si>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</si>
  <si>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</si>
  <si>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</si>
  <si>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</si>
  <si>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</si>
  <si>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</si>
  <si>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</si>
  <si>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</si>
  <si>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</si>
  <si>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</si>
  <si>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</si>
  <si>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</si>
  <si>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</si>
  <si>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</si>
  <si>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</si>
  <si>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</si>
  <si>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</si>
  <si>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</si>
  <si>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</si>
  <si>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</si>
  <si>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</si>
  <si>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</si>
  <si>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</si>
  <si>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</si>
  <si>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</si>
  <si>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</si>
  <si>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</si>
  <si>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</si>
  <si>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</si>
  <si>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</si>
  <si>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</si>
  <si>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</si>
  <si>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</si>
  <si>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</si>
  <si>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</si>
  <si>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</si>
  <si>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</si>
  <si>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</si>
  <si>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</si>
  <si>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</si>
  <si>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</si>
  <si>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</si>
  <si>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</si>
  <si>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</si>
  <si>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</si>
  <si>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</si>
  <si>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</si>
  <si>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</si>
  <si>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</si>
  <si>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</si>
  <si>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</si>
  <si>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</si>
  <si>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</si>
  <si>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</si>
  <si>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</si>
  <si>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</si>
  <si>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</si>
  <si>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</si>
  <si>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</si>
  <si>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</si>
  <si>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</si>
  <si>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</si>
  <si>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</si>
  <si>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</si>
  <si>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</si>
  <si>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</si>
  <si>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</si>
  <si>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</si>
  <si>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</si>
  <si>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</si>
  <si>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</si>
  <si>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</si>
  <si>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</si>
  <si>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</si>
  <si>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</si>
  <si>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</si>
  <si>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</si>
  <si>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</si>
  <si>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</si>
  <si>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</si>
  <si>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</si>
  <si>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</si>
  <si>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</si>
  <si>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</si>
  <si>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</si>
  <si>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</si>
  <si>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</si>
  <si>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</si>
  <si>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</si>
  <si>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</si>
  <si>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</si>
  <si>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</si>
  <si>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</si>
  <si>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</si>
  <si>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</si>
  <si>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</si>
  <si>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</si>
  <si>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</si>
  <si>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</si>
  <si>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</si>
  <si>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</si>
  <si>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</si>
  <si>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</si>
  <si>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</si>
  <si>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</si>
  <si>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</si>
  <si>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</si>
  <si>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</si>
  <si>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</si>
  <si>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</si>
  <si>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</si>
  <si>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</si>
  <si>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</si>
  <si>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</si>
  <si>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</si>
  <si>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</si>
  <si>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</si>
  <si>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</si>
  <si>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</si>
  <si>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</si>
  <si>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</si>
  <si>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</si>
  <si>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</si>
  <si>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</si>
  <si>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</si>
  <si>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</si>
  <si>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</si>
  <si>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</si>
  <si>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</si>
  <si>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</si>
  <si>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</si>
  <si>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</si>
  <si>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</si>
  <si>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</si>
  <si>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</si>
  <si>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</si>
  <si>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</si>
  <si>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</si>
  <si>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</si>
  <si>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</si>
  <si>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</si>
  <si>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</si>
  <si>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</si>
  <si>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</si>
  <si>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</si>
  <si>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</si>
  <si>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</si>
  <si>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</si>
  <si>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</si>
  <si>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</si>
  <si>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</si>
  <si>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</si>
  <si>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</si>
  <si>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</si>
  <si>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</si>
  <si>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</si>
  <si>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</si>
  <si>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</si>
  <si>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</si>
  <si>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</si>
  <si>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</si>
  <si>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</si>
  <si>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</si>
  <si>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</si>
  <si>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</si>
  <si>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</si>
  <si>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</si>
  <si>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</si>
  <si>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</si>
  <si>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</si>
  <si>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</si>
  <si>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</si>
  <si>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</si>
  <si>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</si>
  <si>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</si>
  <si>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</si>
  <si>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</si>
  <si>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</si>
  <si>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</si>
  <si>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</si>
  <si>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</si>
  <si>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</si>
  <si>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</si>
  <si>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</si>
  <si>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</si>
  <si>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</si>
  <si>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</si>
  <si>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</si>
  <si>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</si>
  <si>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</si>
  <si>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</si>
  <si>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</si>
  <si>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</si>
  <si>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</si>
  <si>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</si>
  <si>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</si>
  <si>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</si>
  <si>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</si>
  <si>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</si>
  <si>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</si>
  <si>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</si>
  <si>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</si>
  <si>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</si>
  <si>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</si>
  <si>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</si>
  <si>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</si>
  <si>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</si>
  <si>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</si>
  <si>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</si>
  <si>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</si>
  <si>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</si>
  <si>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</si>
  <si>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</si>
  <si>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</si>
  <si>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</si>
  <si>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</si>
  <si>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</si>
  <si>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</si>
  <si>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</si>
  <si>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</si>
  <si>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</si>
  <si>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</si>
  <si>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</si>
  <si>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</si>
  <si>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</si>
  <si>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</si>
  <si>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</si>
  <si>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</si>
  <si>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</si>
  <si>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</si>
  <si>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</si>
  <si>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</si>
  <si>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</si>
  <si>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</si>
  <si>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</si>
  <si>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</si>
  <si>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</si>
  <si>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</si>
  <si>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</si>
  <si>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</si>
  <si>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</si>
  <si>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</si>
  <si>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</si>
  <si>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</si>
  <si>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</si>
  <si>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</si>
  <si>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</si>
  <si>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</si>
  <si>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</si>
  <si>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</si>
  <si>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</si>
  <si>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</si>
  <si>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</si>
  <si>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</si>
  <si>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</si>
  <si>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</si>
  <si>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</si>
  <si>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</si>
  <si>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</si>
  <si>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</si>
  <si>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</si>
  <si>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</si>
  <si>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</si>
  <si>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</si>
  <si>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</si>
  <si>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</si>
  <si>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</si>
  <si>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</si>
  <si>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</si>
  <si>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</si>
  <si>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</si>
  <si>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</si>
  <si>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</si>
  <si>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</si>
  <si>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</si>
  <si>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</si>
  <si>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</si>
  <si>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</si>
  <si>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</si>
  <si>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</si>
  <si>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</si>
  <si>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</si>
  <si>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</si>
  <si>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</si>
  <si>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</si>
  <si>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</si>
  <si>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</si>
  <si>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</si>
  <si>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</si>
  <si>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</si>
  <si>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</si>
  <si>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</si>
  <si>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</si>
  <si>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</si>
  <si>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</si>
  <si>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</si>
  <si>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</si>
  <si>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</si>
  <si>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</si>
  <si>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</si>
  <si>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</si>
  <si>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</si>
  <si>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</si>
  <si>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</si>
  <si>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</si>
  <si>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</si>
  <si>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</si>
  <si>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</si>
  <si>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</si>
  <si>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</si>
  <si>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</si>
  <si>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</si>
  <si>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</si>
  <si>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</si>
  <si>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</si>
  <si>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</si>
  <si>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</si>
  <si>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</si>
  <si>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</si>
  <si>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</si>
  <si>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</si>
  <si>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</si>
  <si>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</si>
  <si>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</si>
  <si>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</si>
  <si>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</si>
  <si>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</si>
  <si>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</si>
  <si>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</si>
  <si>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</si>
  <si>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</si>
  <si>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</si>
  <si>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</si>
  <si>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</si>
  <si>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</si>
  <si>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</si>
  <si>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</si>
  <si>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</si>
  <si>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</si>
  <si>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</si>
  <si>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</si>
  <si>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</si>
  <si>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</si>
  <si>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</si>
  <si>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</si>
  <si>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</si>
  <si>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</si>
  <si>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</si>
  <si>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</si>
  <si>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</si>
  <si>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</si>
  <si>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</si>
  <si>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</si>
  <si>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</si>
  <si>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</si>
  <si>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</si>
  <si>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</si>
  <si>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</si>
  <si>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</si>
  <si>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</si>
  <si>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</si>
  <si>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</si>
  <si>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</si>
  <si>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</si>
  <si>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</si>
  <si>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</si>
  <si>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</si>
  <si>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</si>
  <si>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</si>
  <si>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</si>
  <si>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</si>
  <si>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</si>
  <si>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</si>
  <si>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</si>
  <si>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</si>
  <si>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</si>
  <si>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</si>
  <si>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</si>
  <si>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</si>
  <si>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</si>
  <si>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</si>
  <si>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</si>
  <si>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</si>
  <si>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</si>
  <si>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</si>
  <si>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</si>
  <si>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</si>
  <si>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</si>
  <si>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</si>
  <si>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</si>
  <si>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</si>
  <si>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</si>
  <si>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</si>
  <si>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</si>
  <si>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</si>
  <si>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</si>
  <si>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</si>
  <si>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</si>
  <si>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</si>
  <si>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</si>
  <si>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</si>
  <si>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</si>
  <si>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</si>
  <si>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</si>
  <si>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</si>
  <si>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</si>
  <si>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</si>
  <si>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</si>
  <si>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</si>
  <si>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</si>
  <si>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</si>
  <si>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</si>
  <si>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</si>
  <si>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</si>
  <si>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</si>
  <si>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</si>
  <si>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</si>
  <si>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</si>
  <si>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</si>
  <si>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</si>
  <si>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</si>
  <si>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</si>
  <si>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</si>
  <si>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</si>
  <si>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</si>
  <si>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</si>
  <si>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</si>
  <si>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</si>
  <si>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</si>
  <si>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</si>
  <si>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</si>
  <si>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</si>
  <si>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</si>
  <si>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</si>
  <si>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</si>
  <si>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</si>
  <si>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</si>
  <si>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</si>
  <si>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</si>
  <si>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</si>
  <si>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</si>
  <si>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</si>
  <si>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</si>
  <si>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</si>
  <si>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</si>
  <si>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</si>
  <si>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</si>
  <si>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</si>
  <si>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</si>
  <si>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</si>
  <si>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</si>
  <si>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</si>
  <si>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</si>
  <si>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</si>
  <si>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</si>
  <si>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</si>
  <si>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</si>
  <si>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</si>
  <si>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</si>
  <si>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</si>
  <si>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</si>
  <si>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</si>
  <si>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</si>
  <si>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</si>
  <si>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</si>
  <si>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</si>
  <si>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</si>
  <si>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</si>
  <si>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</si>
  <si>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</si>
  <si>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</si>
  <si>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</si>
  <si>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</si>
  <si>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</si>
  <si>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</si>
  <si>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</si>
  <si>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</si>
  <si>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</si>
  <si>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</si>
  <si>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</si>
  <si>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</si>
  <si>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</si>
  <si>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</si>
  <si>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</si>
  <si>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</si>
  <si>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</si>
  <si>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</si>
  <si>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</si>
  <si>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</si>
  <si>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</si>
  <si>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</si>
  <si>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</si>
  <si>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</si>
  <si>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</si>
  <si>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</si>
  <si>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</si>
  <si>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</si>
  <si>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</si>
  <si>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</si>
  <si>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</si>
  <si>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</si>
  <si>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</si>
  <si>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</si>
  <si>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</si>
  <si>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</si>
  <si>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</si>
  <si>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</si>
  <si>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</si>
  <si>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</si>
  <si>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</si>
  <si>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</si>
  <si>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</si>
  <si>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</si>
  <si>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</si>
  <si>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</si>
  <si>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</si>
  <si>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</si>
  <si>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</si>
  <si>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</si>
  <si>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</si>
  <si>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</si>
  <si>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</si>
  <si>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</si>
  <si>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</si>
  <si>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</si>
  <si>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</si>
  <si>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</si>
  <si>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</si>
  <si>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</si>
  <si>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</si>
  <si>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</si>
  <si>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</si>
  <si>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</si>
  <si>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</si>
  <si>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</si>
  <si>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</si>
  <si>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</si>
  <si>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</si>
  <si>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</si>
  <si>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</si>
  <si>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</si>
  <si>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</si>
  <si>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</si>
  <si>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</si>
  <si>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</si>
  <si>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</si>
  <si>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</si>
  <si>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</si>
  <si>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</si>
  <si>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</si>
  <si>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</si>
  <si>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</si>
  <si>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</si>
  <si>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</si>
  <si>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</si>
  <si>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</si>
  <si>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</si>
  <si>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</si>
  <si>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</si>
  <si>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</si>
  <si>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</si>
  <si>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</si>
  <si>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</si>
  <si>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</si>
  <si>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</si>
  <si>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</si>
  <si>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</si>
  <si>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</si>
  <si>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</si>
  <si>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</si>
  <si>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</si>
  <si>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</si>
  <si>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</si>
  <si>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</si>
  <si>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</si>
  <si>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</si>
  <si>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</si>
  <si>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</si>
  <si>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</si>
  <si>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</si>
  <si>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</si>
  <si>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</si>
  <si>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</si>
  <si>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</si>
  <si>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</si>
  <si>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</si>
  <si>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</si>
  <si>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</si>
  <si>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</si>
  <si>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</si>
  <si>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</si>
  <si>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</si>
  <si>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</si>
  <si>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</si>
  <si>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</si>
  <si>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</si>
  <si>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</si>
  <si>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</si>
  <si>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</si>
  <si>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</si>
  <si>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</si>
  <si>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</si>
  <si>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</si>
  <si>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</si>
  <si>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</si>
  <si>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</si>
  <si>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</si>
  <si>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</si>
  <si>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</si>
  <si>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</si>
  <si>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</si>
  <si>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</si>
  <si>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</si>
  <si>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</si>
  <si>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</si>
  <si>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</si>
  <si>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</si>
  <si>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</si>
  <si>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</si>
  <si>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</si>
  <si>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</si>
  <si>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</si>
  <si>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</si>
  <si>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</si>
  <si>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</si>
  <si>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</si>
  <si>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</si>
  <si>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</si>
  <si>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</si>
  <si>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</si>
  <si>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</si>
  <si>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</si>
  <si>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</si>
  <si>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</si>
  <si>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</si>
  <si>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</si>
  <si>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</si>
  <si>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</si>
  <si>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</si>
  <si>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</si>
  <si>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</si>
  <si>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</si>
  <si>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</si>
  <si>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</si>
  <si>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</si>
  <si>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</si>
  <si>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</si>
  <si>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</si>
  <si>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</si>
  <si>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</si>
  <si>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</si>
  <si>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</si>
  <si>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</si>
  <si>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</si>
  <si>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</si>
  <si>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</si>
  <si>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</si>
  <si>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</si>
  <si>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</si>
  <si>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</si>
  <si>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</si>
  <si>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</si>
  <si>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</si>
  <si>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</si>
  <si>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</si>
  <si>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</si>
  <si>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</si>
  <si>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</si>
  <si>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</si>
  <si>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</si>
  <si>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</si>
  <si>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</si>
  <si>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</si>
  <si>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</si>
  <si>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</si>
  <si>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</si>
  <si>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</si>
  <si>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</si>
  <si>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</si>
  <si>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</si>
  <si>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</si>
  <si>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</si>
  <si>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</si>
  <si>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</si>
  <si>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</si>
  <si>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</si>
  <si>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</si>
  <si>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</si>
  <si>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</si>
  <si>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</si>
  <si>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</si>
  <si>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</si>
  <si>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</si>
  <si>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</si>
  <si>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</si>
  <si>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</si>
  <si>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</si>
  <si>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</si>
  <si>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</si>
  <si>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</si>
  <si>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</si>
  <si>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</si>
  <si>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</si>
  <si>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</si>
  <si>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</si>
  <si>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</si>
  <si>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</si>
  <si>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</si>
  <si>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</si>
  <si>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</si>
  <si>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</si>
  <si>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</si>
  <si>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</si>
  <si>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</si>
  <si>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</si>
  <si>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</si>
  <si>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</si>
  <si>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</si>
  <si>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</si>
  <si>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</si>
  <si>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</si>
  <si>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</si>
  <si>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</si>
  <si>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</si>
  <si>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</si>
  <si>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</si>
  <si>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</si>
  <si>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</si>
  <si>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</si>
  <si>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</si>
  <si>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</si>
  <si>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</si>
  <si>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</si>
  <si>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</si>
  <si>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</si>
  <si>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</si>
  <si>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</si>
  <si>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</si>
  <si>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</si>
  <si>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</si>
  <si>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</si>
  <si>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</si>
  <si>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</si>
  <si>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</si>
  <si>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</si>
  <si>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</si>
  <si>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</si>
  <si>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</si>
  <si>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</si>
  <si>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</si>
  <si>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</si>
  <si>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</si>
  <si>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</si>
  <si>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</si>
  <si>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</si>
  <si>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</si>
  <si>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</si>
  <si>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</si>
  <si>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</si>
  <si>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</si>
  <si>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</si>
  <si>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</si>
  <si>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</si>
  <si>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</si>
  <si>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</si>
  <si>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</si>
  <si>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</si>
  <si>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</si>
  <si>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</si>
  <si>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</si>
  <si>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</si>
  <si>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</si>
  <si>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</si>
  <si>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</si>
  <si>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</si>
  <si>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</si>
  <si>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</si>
  <si>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</si>
  <si>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</si>
  <si>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</si>
  <si>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</si>
  <si>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</si>
  <si>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</si>
  <si>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</si>
  <si>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</si>
  <si>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</si>
  <si>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</si>
  <si>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</si>
  <si>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</si>
  <si>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</si>
  <si>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</si>
  <si>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</si>
  <si>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</si>
  <si>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</si>
  <si>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</si>
  <si>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</si>
  <si>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</si>
  <si>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</si>
  <si>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</si>
  <si>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</si>
  <si>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</si>
  <si>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</si>
  <si>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</si>
  <si>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</si>
  <si>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</si>
  <si>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</si>
  <si>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</si>
  <si>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</si>
  <si>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</si>
  <si>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</si>
  <si>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</si>
  <si>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</si>
  <si>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</si>
  <si>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</si>
  <si>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</si>
  <si>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</si>
  <si>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</si>
  <si>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</si>
  <si>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</si>
  <si>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</si>
  <si>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</si>
  <si>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</si>
  <si>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</si>
  <si>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</si>
  <si>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</si>
  <si>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</si>
  <si>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</si>
  <si>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</si>
  <si>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</si>
  <si>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</si>
  <si>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</si>
  <si>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</si>
  <si>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</si>
  <si>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</si>
  <si>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</si>
  <si>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</si>
  <si>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</si>
  <si>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</si>
  <si>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</si>
  <si>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</si>
  <si>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</si>
  <si>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</si>
  <si>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</si>
  <si>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</si>
  <si>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</si>
  <si>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</si>
  <si>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</si>
  <si>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</si>
  <si>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</si>
  <si>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</si>
  <si>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</si>
  <si>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</si>
  <si>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</si>
  <si>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</si>
  <si>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</si>
  <si>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</si>
  <si>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</si>
  <si>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</si>
  <si>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</si>
  <si>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</si>
  <si>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</si>
  <si>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</si>
  <si>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</si>
  <si>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</si>
  <si>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</si>
  <si>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</si>
  <si>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</si>
  <si>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</si>
  <si>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</si>
  <si>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</si>
  <si>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</si>
  <si>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</si>
  <si>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</si>
  <si>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</si>
  <si>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</si>
  <si>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</si>
  <si>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</si>
  <si>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</si>
  <si>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</si>
  <si>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</si>
  <si>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</si>
  <si>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</si>
  <si>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</si>
  <si>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</si>
  <si>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</si>
  <si>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</si>
  <si>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</si>
  <si>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</si>
  <si>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</si>
  <si>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</si>
  <si>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</si>
  <si>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</si>
  <si>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</si>
  <si>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</si>
  <si>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</si>
  <si>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</si>
  <si>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</si>
  <si>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</si>
  <si>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</si>
  <si>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</si>
  <si>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</si>
  <si>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</si>
  <si>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</si>
  <si>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</si>
  <si>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</si>
  <si>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</si>
  <si>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</si>
  <si>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</si>
  <si>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</si>
  <si>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</si>
  <si>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</si>
  <si>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</si>
  <si>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</si>
  <si>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</si>
  <si>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</si>
  <si>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</si>
  <si>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</si>
  <si>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</si>
  <si>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</si>
  <si>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</si>
  <si>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</si>
  <si>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</si>
  <si>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</si>
  <si>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</si>
  <si>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</si>
  <si>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</si>
  <si>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</si>
  <si>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</si>
  <si>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</si>
  <si>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</si>
  <si>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</si>
  <si>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</si>
  <si>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</si>
  <si>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</si>
  <si>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</si>
  <si>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</si>
  <si>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</si>
  <si>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</si>
  <si>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</si>
  <si>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</si>
  <si>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</si>
  <si>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</si>
  <si>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</si>
  <si>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</si>
  <si>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</si>
  <si>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</si>
  <si>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</si>
  <si>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</si>
  <si>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</si>
  <si>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</si>
  <si>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</si>
  <si>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</si>
  <si>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</si>
  <si>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</si>
  <si>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</si>
  <si>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</si>
  <si>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</si>
  <si>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</si>
  <si>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</si>
  <si>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</si>
  <si>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</si>
  <si>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</si>
  <si>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</si>
  <si>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</si>
  <si>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</si>
  <si>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</si>
  <si>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</si>
  <si>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</si>
  <si>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</si>
  <si>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</si>
  <si>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</si>
  <si>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</si>
  <si>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</si>
  <si>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</si>
  <si>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</si>
  <si>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</si>
  <si>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</si>
  <si>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</si>
  <si>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</si>
  <si>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</si>
  <si>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</si>
  <si>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</si>
  <si>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</si>
  <si>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</si>
  <si>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</si>
  <si>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</si>
  <si>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</si>
  <si>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</si>
  <si>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</si>
  <si>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</si>
  <si>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</si>
  <si>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</si>
  <si>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</si>
  <si>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</si>
  <si>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</si>
  <si>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</si>
  <si>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</si>
  <si>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</si>
  <si>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</si>
  <si>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</si>
  <si>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</si>
  <si>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</si>
  <si>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</si>
  <si>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</si>
  <si>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</si>
  <si>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</si>
  <si>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</si>
  <si>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</si>
  <si>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</si>
  <si>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</si>
  <si>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</si>
  <si>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</si>
  <si>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</si>
  <si>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</si>
  <si>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</si>
  <si>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</si>
  <si>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</si>
  <si>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</si>
  <si>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</si>
  <si>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</si>
  <si>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</si>
  <si>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</si>
  <si>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</si>
  <si>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</si>
  <si>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</si>
  <si>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</si>
  <si>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</si>
  <si>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</si>
  <si>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</si>
  <si>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</si>
  <si>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</si>
  <si>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</si>
  <si>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</si>
  <si>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</si>
  <si>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</si>
  <si>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</si>
  <si>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</si>
  <si>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</si>
  <si>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</si>
  <si>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</si>
  <si>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</si>
  <si>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</si>
  <si>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</si>
  <si>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</si>
  <si>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</si>
  <si>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</si>
  <si>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</si>
  <si>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</si>
  <si>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</si>
  <si>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</si>
  <si>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</si>
  <si>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</si>
  <si>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</si>
  <si>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</si>
  <si>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</si>
  <si>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</si>
  <si>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</si>
  <si>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</si>
  <si>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</si>
  <si>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</si>
  <si>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</si>
  <si>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</si>
  <si>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</si>
  <si>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</si>
  <si>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</si>
  <si>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</si>
  <si>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</si>
  <si>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</si>
  <si>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</si>
  <si>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</si>
  <si>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</si>
  <si>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</si>
  <si>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</si>
  <si>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</si>
  <si>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</si>
  <si>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</si>
  <si>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</si>
  <si>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</si>
  <si>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</si>
  <si>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</si>
  <si>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</si>
  <si>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</si>
  <si>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</si>
  <si>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</si>
  <si>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</si>
  <si>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</si>
  <si>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</si>
  <si>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</si>
  <si>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</si>
  <si>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</si>
  <si>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</si>
  <si>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</si>
  <si>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</si>
  <si>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</si>
  <si>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</si>
  <si>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</si>
  <si>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</si>
  <si>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</si>
  <si>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</si>
  <si>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</si>
  <si>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</si>
  <si>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</si>
  <si>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</si>
  <si>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</si>
  <si>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</si>
  <si>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</si>
  <si>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</si>
  <si>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</si>
  <si>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</si>
  <si>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</si>
  <si>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</si>
  <si>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</si>
  <si>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</si>
  <si>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</si>
  <si>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</si>
  <si>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</si>
  <si>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</si>
  <si>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</si>
  <si>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</si>
  <si>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</si>
  <si>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</si>
  <si>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</si>
  <si>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</si>
  <si>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</si>
  <si>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</si>
  <si>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</si>
  <si>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</si>
  <si>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</si>
  <si>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</si>
  <si>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</si>
  <si>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</si>
  <si>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</si>
  <si>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</si>
  <si>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</si>
  <si>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</si>
  <si>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</si>
  <si>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</si>
  <si>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</si>
  <si>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</si>
  <si>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</si>
  <si>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</si>
  <si>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</si>
  <si>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</si>
  <si>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</si>
  <si>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</si>
  <si>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</si>
  <si>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</si>
  <si>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</si>
  <si>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</si>
  <si>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</si>
  <si>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</si>
  <si>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</si>
  <si>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</si>
  <si>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</si>
  <si>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</si>
  <si>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</si>
  <si>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</si>
  <si>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</si>
  <si>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</si>
  <si>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</si>
  <si>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</si>
  <si>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</si>
  <si>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</si>
  <si>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</si>
  <si>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</si>
  <si>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</si>
  <si>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</si>
  <si>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</si>
  <si>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</si>
  <si>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</si>
  <si>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</si>
  <si>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</si>
  <si>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</si>
  <si>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</si>
  <si>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</si>
  <si>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</si>
  <si>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</si>
  <si>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</si>
  <si>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</si>
  <si>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</si>
  <si>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</si>
  <si>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</si>
  <si>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</si>
  <si>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</si>
  <si>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</si>
  <si>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</si>
  <si>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</si>
  <si>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</si>
  <si>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</si>
  <si>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</si>
  <si>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</si>
  <si>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</si>
  <si>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</si>
  <si>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</si>
  <si>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</si>
  <si>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</si>
  <si>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</si>
  <si>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</si>
  <si>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</si>
  <si>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</si>
  <si>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</si>
  <si>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</si>
  <si>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</si>
  <si>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</si>
  <si>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</si>
  <si>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</si>
  <si>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</si>
  <si>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</si>
  <si>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</si>
  <si>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</si>
  <si>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</si>
  <si>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</si>
  <si>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</si>
  <si>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</si>
  <si>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</si>
  <si>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</si>
  <si>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</si>
  <si>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</si>
  <si>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</si>
  <si>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</si>
  <si>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</si>
  <si>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</si>
  <si>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</si>
  <si>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</si>
  <si>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</si>
  <si>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</si>
  <si>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</si>
  <si>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</si>
  <si>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</si>
  <si>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</si>
  <si>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</si>
  <si>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</si>
  <si>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</si>
  <si>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</si>
  <si>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</si>
  <si>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</si>
  <si>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</si>
  <si>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</si>
  <si>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</si>
  <si>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</si>
  <si>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</si>
  <si>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</si>
  <si>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</si>
  <si>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</si>
  <si>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</si>
  <si>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</si>
  <si>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</si>
  <si>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</si>
  <si>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</si>
  <si>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</si>
  <si>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</si>
  <si>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</si>
  <si>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</si>
  <si>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</si>
  <si>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</si>
  <si>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</si>
  <si>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</si>
  <si>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</si>
  <si>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</si>
  <si>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</si>
  <si>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</si>
  <si>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</si>
  <si>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</si>
  <si>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</si>
  <si>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</si>
  <si>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</si>
  <si>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</si>
  <si>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</si>
  <si>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</si>
  <si>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</si>
  <si>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</si>
  <si>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</si>
  <si>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</si>
  <si>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</si>
  <si>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</si>
  <si>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</si>
  <si>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</si>
  <si>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</si>
  <si>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</si>
  <si>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</si>
  <si>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</si>
  <si>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</si>
  <si>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</si>
  <si>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</si>
  <si>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</si>
  <si>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</si>
  <si>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</si>
  <si>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</si>
  <si>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</si>
  <si>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</si>
  <si>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</si>
  <si>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</si>
  <si>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</si>
  <si>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</si>
  <si>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</si>
  <si>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</si>
  <si>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</si>
  <si>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</si>
  <si>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</si>
  <si>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</si>
  <si>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</si>
  <si>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</si>
  <si>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</si>
  <si>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</si>
  <si>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</si>
  <si>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</si>
  <si>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</si>
  <si>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</si>
  <si>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</si>
  <si>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</si>
  <si>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</si>
  <si>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</si>
  <si>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</si>
  <si>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</si>
  <si>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</si>
  <si>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</si>
  <si>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</si>
  <si>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</si>
  <si>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</si>
  <si>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</si>
  <si>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</si>
  <si>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</si>
  <si>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</si>
  <si>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</si>
  <si>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</si>
  <si>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</si>
  <si>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</si>
  <si>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</si>
  <si>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</si>
  <si>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</si>
  <si>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</si>
  <si>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</si>
  <si>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</si>
  <si>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</si>
  <si>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</si>
  <si>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</si>
  <si>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</si>
  <si>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</si>
  <si>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</si>
  <si>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</si>
  <si>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</si>
  <si>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</si>
  <si>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</si>
  <si>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</si>
  <si>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</si>
  <si>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</si>
  <si>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</si>
  <si>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</si>
  <si>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</si>
  <si>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</si>
  <si>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</si>
  <si>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</si>
  <si>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</si>
  <si>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</si>
  <si>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</si>
  <si>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</si>
  <si>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</si>
  <si>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</si>
  <si>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</si>
  <si>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</si>
  <si>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</si>
  <si>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</si>
  <si>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</si>
  <si>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</si>
  <si>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</si>
  <si>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</si>
  <si>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</si>
  <si>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</si>
  <si>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</si>
  <si>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</si>
  <si>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</si>
  <si>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</si>
  <si>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</si>
  <si>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</si>
  <si>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</si>
  <si>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</si>
  <si>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</si>
  <si>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</si>
  <si>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</si>
  <si>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</si>
  <si>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</si>
  <si>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</si>
  <si>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</si>
  <si>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</si>
  <si>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</si>
  <si>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</si>
  <si>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</si>
  <si>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</si>
  <si>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</si>
  <si>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</si>
  <si>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</si>
  <si>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</si>
  <si>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</si>
  <si>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</si>
  <si>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</si>
  <si>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</si>
  <si>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</si>
  <si>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</si>
  <si>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</si>
  <si>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</si>
  <si>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</si>
  <si>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</si>
  <si>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</si>
  <si>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</si>
  <si>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</si>
  <si>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</si>
  <si>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</si>
  <si>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</si>
  <si>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</si>
  <si>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</si>
  <si>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</si>
  <si>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</si>
  <si>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</si>
  <si>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</si>
  <si>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</si>
  <si>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</si>
  <si>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</si>
  <si>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</si>
  <si>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</si>
  <si>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</si>
  <si>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</si>
  <si>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</si>
  <si>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</si>
  <si>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</si>
  <si>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</si>
  <si>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</si>
  <si>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</si>
  <si>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</si>
  <si>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</si>
  <si>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</si>
  <si>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</si>
  <si>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</si>
  <si>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</si>
  <si>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</si>
  <si>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</si>
  <si>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</si>
  <si>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</si>
  <si>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</si>
  <si>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</si>
  <si>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</si>
  <si>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</si>
  <si>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</si>
  <si>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</si>
  <si>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</si>
  <si>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</si>
  <si>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</si>
  <si>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</si>
  <si>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</si>
  <si>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</si>
  <si>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</si>
  <si>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</si>
  <si>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</si>
  <si>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</si>
  <si>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</si>
  <si>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</si>
  <si>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</si>
  <si>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</si>
  <si>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</si>
  <si>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</si>
  <si>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</si>
  <si>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</si>
  <si>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</si>
  <si>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</si>
  <si>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</si>
  <si>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</si>
  <si>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</si>
  <si>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</si>
  <si>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</si>
  <si>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</si>
  <si>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</si>
  <si>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</si>
  <si>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</si>
  <si>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</si>
  <si>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</si>
  <si>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</si>
  <si>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</si>
  <si>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</si>
  <si>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</si>
  <si>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</si>
  <si>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</si>
  <si>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</si>
  <si>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</si>
  <si>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</si>
  <si>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</si>
  <si>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</si>
  <si>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</si>
  <si>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</si>
  <si>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</si>
  <si>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</si>
  <si>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</si>
  <si>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</si>
  <si>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</si>
  <si>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</si>
  <si>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</si>
  <si>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</si>
  <si>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</si>
  <si>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</si>
  <si>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</si>
  <si>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</si>
  <si>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</si>
  <si>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</si>
  <si>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</si>
  <si>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</si>
  <si>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</si>
  <si>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</si>
  <si>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</si>
  <si>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</si>
  <si>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</si>
  <si>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</si>
  <si>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</si>
  <si>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</si>
  <si>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</si>
  <si>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</si>
  <si>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</si>
  <si>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</si>
  <si>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</si>
  <si>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</si>
  <si>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</si>
  <si>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</si>
  <si>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</si>
  <si>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</si>
  <si>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</si>
  <si>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</si>
  <si>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</si>
  <si>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</si>
  <si>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</si>
  <si>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</si>
  <si>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</si>
  <si>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</si>
  <si>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</si>
  <si>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</si>
  <si>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</si>
  <si>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</si>
  <si>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</si>
  <si>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</si>
  <si>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</si>
  <si>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</si>
  <si>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</si>
  <si>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</si>
  <si>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</si>
  <si>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</si>
  <si>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</si>
  <si>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</si>
  <si>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</si>
  <si>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</si>
  <si>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</si>
  <si>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</si>
  <si>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</si>
  <si>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</si>
  <si>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</si>
  <si>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</si>
  <si>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</si>
  <si>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</si>
  <si>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</si>
  <si>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</si>
  <si>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</si>
  <si>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</si>
  <si>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</si>
  <si>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</si>
  <si>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</si>
  <si>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</si>
  <si>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</si>
  <si>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</si>
  <si>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</si>
  <si>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</si>
  <si>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</si>
  <si>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</si>
  <si>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</si>
  <si>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</si>
  <si>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</si>
  <si>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</si>
  <si>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</si>
  <si>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</si>
  <si>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</si>
  <si>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</si>
  <si>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</si>
  <si>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</si>
  <si>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</si>
  <si>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</si>
  <si>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</si>
  <si>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</si>
  <si>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</si>
  <si>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</si>
  <si>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</si>
  <si>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</si>
  <si>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</si>
  <si>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</si>
  <si>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</si>
  <si>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</si>
  <si>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</si>
  <si>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</si>
  <si>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</si>
  <si>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</si>
  <si>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</si>
  <si>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</si>
  <si>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</si>
  <si>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</si>
  <si>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</si>
  <si>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</si>
  <si>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</si>
  <si>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</si>
  <si>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</si>
  <si>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</si>
  <si>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</si>
  <si>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</si>
  <si>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</si>
  <si>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</si>
  <si>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</si>
  <si>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</si>
  <si>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</si>
  <si>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</si>
  <si>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</si>
  <si>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</si>
  <si>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</si>
  <si>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</si>
  <si>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</si>
  <si>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</si>
  <si>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</si>
  <si>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</si>
  <si>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</si>
  <si>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</si>
  <si>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</si>
  <si>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</si>
  <si>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</si>
  <si>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</si>
  <si>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</si>
  <si>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</si>
  <si>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</si>
  <si>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</si>
  <si>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</si>
  <si>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</si>
  <si>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</si>
  <si>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</si>
  <si>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</si>
  <si>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</si>
  <si>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</si>
  <si>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</si>
  <si>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</si>
  <si>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</si>
  <si>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</si>
  <si>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</si>
  <si>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</si>
  <si>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</si>
  <si>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</si>
  <si>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</si>
  <si>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</si>
  <si>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</si>
  <si>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</si>
  <si>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</si>
  <si>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</si>
  <si>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</si>
  <si>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</si>
  <si>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</si>
  <si>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</si>
  <si>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</si>
  <si>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</si>
  <si>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</si>
  <si>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</si>
  <si>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</si>
  <si>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</si>
  <si>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</si>
  <si>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</si>
  <si>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</si>
  <si>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</si>
  <si>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</si>
  <si>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</si>
  <si>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</si>
  <si>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</si>
  <si>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</si>
  <si>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</si>
  <si>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</si>
  <si>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</si>
  <si>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</si>
  <si>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</si>
  <si>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</si>
  <si>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</si>
  <si>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</si>
  <si>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</si>
  <si>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</si>
  <si>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</si>
  <si>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</si>
  <si>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</si>
  <si>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</si>
  <si>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</si>
  <si>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</si>
  <si>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</si>
  <si>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</si>
  <si>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</si>
  <si>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</si>
  <si>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</si>
  <si>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</si>
  <si>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</si>
  <si>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</si>
  <si>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</si>
  <si>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</si>
  <si>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</si>
  <si>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</si>
  <si>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</si>
  <si>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</si>
  <si>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</si>
  <si>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</si>
  <si>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</si>
  <si>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</si>
  <si>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</si>
  <si>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</si>
  <si>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</si>
  <si>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</si>
  <si>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</si>
  <si>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</si>
  <si>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</si>
  <si>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</si>
  <si>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</si>
  <si>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</si>
  <si>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</si>
  <si>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</si>
  <si>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</si>
  <si>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</si>
  <si>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</si>
  <si>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</si>
  <si>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</si>
  <si>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</si>
  <si>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</si>
  <si>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</si>
  <si>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</si>
  <si>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</si>
  <si>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</si>
  <si>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</si>
  <si>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</si>
  <si>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</si>
  <si>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</si>
  <si>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</si>
  <si>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</si>
  <si>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</si>
  <si>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</si>
  <si>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</si>
  <si>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</si>
  <si>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</si>
  <si>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</si>
  <si>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</si>
  <si>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</si>
  <si>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</si>
  <si>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</si>
  <si>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</si>
  <si>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</si>
  <si>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</si>
  <si>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</si>
  <si>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</si>
  <si>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</si>
  <si>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</si>
  <si>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</si>
  <si>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</si>
  <si>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</si>
  <si>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</si>
  <si>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</si>
  <si>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</si>
  <si>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</si>
  <si>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</si>
  <si>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</si>
  <si>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</si>
  <si>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</si>
  <si>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</si>
  <si>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</si>
  <si>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</si>
  <si>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</si>
  <si>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</si>
  <si>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</si>
  <si>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</si>
  <si>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</si>
  <si>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</si>
  <si>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</si>
  <si>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</si>
  <si>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</si>
  <si>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</si>
  <si>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</si>
  <si>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</si>
  <si>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</si>
  <si>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</si>
  <si>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</si>
  <si>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</si>
  <si>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</si>
  <si>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</si>
  <si>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</si>
  <si>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</si>
  <si>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</si>
  <si>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</si>
  <si>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</si>
  <si>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</si>
  <si>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</si>
  <si>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</si>
  <si>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</si>
  <si>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</si>
  <si>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</si>
  <si>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</si>
  <si>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</si>
  <si>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</si>
  <si>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</si>
  <si>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</si>
  <si>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</si>
  <si>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</si>
  <si>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</si>
  <si>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</si>
  <si>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</si>
  <si>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</si>
  <si>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</si>
  <si>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</si>
  <si>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</si>
  <si>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</si>
  <si>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</si>
  <si>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</si>
  <si>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</si>
  <si>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</si>
  <si>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</si>
  <si>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</si>
  <si>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</si>
  <si>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</si>
  <si>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</si>
  <si>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</si>
  <si>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</si>
  <si>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</si>
  <si>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</si>
  <si>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</si>
  <si>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</si>
  <si>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</si>
  <si>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</si>
  <si>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</si>
  <si>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</si>
  <si>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</si>
  <si>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</si>
  <si>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</si>
  <si>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</si>
  <si>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</si>
  <si>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</si>
  <si>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</si>
  <si>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</si>
  <si>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</si>
  <si>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</si>
  <si>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</si>
  <si>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</si>
  <si>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</si>
  <si>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</si>
  <si>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</si>
  <si>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</si>
  <si>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</si>
  <si>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</si>
  <si>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</si>
  <si>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</si>
  <si>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</si>
  <si>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</si>
  <si>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</si>
  <si>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</si>
  <si>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</si>
  <si>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</si>
  <si>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</si>
  <si>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</si>
  <si>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</si>
  <si>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</si>
  <si>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</si>
  <si>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</si>
  <si>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</si>
  <si>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</si>
  <si>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</si>
  <si>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</si>
  <si>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</si>
  <si>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</si>
  <si>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</si>
  <si>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</si>
  <si>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</si>
  <si>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</si>
  <si>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</si>
  <si>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</si>
  <si>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</si>
  <si>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</si>
  <si>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</si>
  <si>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</si>
  <si>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</si>
  <si>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</si>
  <si>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</si>
  <si>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</si>
  <si>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</si>
  <si>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</si>
  <si>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</si>
  <si>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</si>
  <si>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</si>
  <si>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</si>
  <si>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</si>
  <si>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</si>
  <si>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</si>
  <si>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</si>
  <si>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</si>
  <si>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</si>
  <si>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</si>
  <si>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</si>
  <si>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</si>
  <si>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</si>
  <si>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</si>
  <si>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</si>
  <si>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</si>
  <si>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</si>
  <si>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</si>
  <si>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</si>
  <si>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</si>
  <si>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</si>
  <si>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</si>
  <si>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</si>
  <si>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</si>
  <si>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</si>
  <si>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</si>
  <si>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</si>
  <si>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</si>
  <si>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</si>
  <si>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</si>
  <si>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</si>
  <si>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</si>
  <si>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</si>
  <si>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</si>
  <si>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</si>
  <si>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</si>
  <si>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</si>
  <si>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</si>
  <si>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</si>
  <si>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</si>
  <si>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</si>
  <si>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</si>
  <si>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</si>
  <si>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</si>
  <si>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</si>
  <si>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</si>
  <si>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</si>
  <si>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</si>
  <si>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</si>
  <si>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</si>
  <si>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</si>
  <si>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</si>
  <si>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</si>
  <si>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</si>
  <si>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</si>
  <si>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</si>
  <si>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</si>
  <si>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</si>
  <si>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</si>
  <si>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</si>
  <si>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</si>
  <si>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</si>
  <si>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</si>
  <si>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</si>
  <si>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</si>
  <si>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</si>
  <si>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</si>
  <si>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</si>
  <si>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</si>
  <si>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</si>
  <si>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</si>
  <si>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</si>
  <si>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</si>
  <si>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</si>
  <si>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</si>
  <si>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</si>
  <si>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</si>
  <si>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</si>
  <si>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</si>
  <si>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</si>
  <si>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</si>
  <si>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</si>
  <si>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</si>
  <si>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</si>
  <si>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</si>
  <si>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</si>
  <si>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</si>
  <si>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</si>
  <si>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</si>
  <si>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</si>
  <si>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</si>
  <si>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</si>
  <si>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</si>
  <si>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</si>
  <si>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</si>
  <si>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</si>
  <si>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</si>
  <si>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</si>
  <si>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</si>
  <si>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</si>
  <si>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</si>
  <si>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</si>
  <si>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</si>
  <si>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</si>
  <si>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</si>
  <si>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</si>
  <si>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</si>
  <si>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</si>
  <si>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</si>
  <si>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</si>
  <si>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</si>
  <si>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</si>
  <si>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</si>
  <si>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</si>
  <si>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</si>
  <si>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</si>
  <si>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</si>
  <si>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</si>
  <si>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</si>
  <si>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</si>
  <si>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</si>
  <si>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</si>
  <si>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</si>
  <si>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</si>
  <si>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</si>
  <si>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</si>
  <si>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</si>
  <si>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</si>
  <si>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</si>
  <si>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</si>
  <si>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</si>
  <si>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</si>
  <si>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</si>
  <si>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</si>
  <si>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</si>
  <si>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</si>
  <si>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</si>
  <si>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</si>
  <si>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</si>
  <si>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</si>
  <si>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</si>
  <si>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</si>
  <si>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</si>
  <si>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</si>
  <si>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</si>
  <si>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</si>
  <si>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</si>
  <si>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</si>
  <si>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</si>
  <si>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</si>
  <si>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</si>
  <si>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</si>
  <si>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</si>
  <si>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</si>
  <si>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</si>
  <si>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</si>
  <si>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</si>
  <si>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</si>
  <si>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</si>
  <si>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</si>
  <si>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</si>
  <si>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</si>
  <si>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</si>
  <si>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</si>
  <si>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</si>
  <si>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</si>
  <si>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</si>
  <si>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</si>
  <si>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</si>
  <si>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</si>
  <si>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</si>
  <si>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</si>
  <si>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</si>
  <si>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</si>
  <si>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</si>
  <si>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</si>
  <si>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</si>
  <si>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</si>
  <si>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</si>
  <si>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</si>
  <si>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</si>
  <si>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</si>
  <si>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</si>
  <si>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</si>
  <si>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</si>
  <si>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</si>
  <si>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</si>
  <si>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</si>
  <si>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</si>
  <si>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</si>
  <si>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</si>
  <si>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</si>
  <si>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</si>
  <si>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</si>
  <si>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</si>
  <si>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</si>
  <si>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</si>
  <si>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</si>
  <si>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</si>
  <si>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</si>
  <si>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</si>
  <si>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</si>
  <si>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</si>
  <si>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</si>
  <si>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</si>
  <si>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</si>
  <si>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</si>
  <si>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</si>
  <si>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</si>
  <si>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</si>
  <si>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</si>
  <si>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</si>
  <si>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</si>
  <si>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</si>
  <si>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</si>
  <si>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</si>
  <si>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</si>
  <si>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</si>
  <si>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</si>
  <si>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</si>
  <si>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</si>
  <si>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</si>
  <si>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</si>
  <si>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</si>
  <si>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</si>
  <si>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</si>
  <si>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</si>
  <si>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</si>
  <si>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</si>
  <si>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</si>
  <si>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</si>
  <si>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</si>
  <si>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</si>
  <si>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</si>
  <si>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</si>
  <si>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</si>
  <si>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</si>
  <si>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</si>
  <si>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</si>
  <si>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</si>
  <si>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</si>
  <si>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</si>
  <si>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</si>
  <si>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</si>
  <si>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</si>
  <si>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</si>
  <si>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</si>
  <si>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</si>
  <si>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</si>
  <si>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</si>
  <si>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</si>
  <si>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</si>
  <si>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</si>
  <si>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</si>
  <si>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</si>
  <si>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</si>
  <si>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</si>
  <si>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</si>
  <si>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</si>
  <si>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</si>
  <si>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</si>
  <si>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</si>
  <si>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</si>
  <si>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</si>
  <si>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</si>
  <si>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</si>
  <si>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</si>
  <si>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</si>
  <si>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</si>
  <si>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</si>
  <si>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</si>
  <si>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</si>
  <si>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</si>
  <si>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</si>
  <si>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</si>
  <si>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</si>
  <si>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</si>
  <si>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</si>
  <si>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</si>
  <si>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</si>
  <si>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</si>
  <si>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</si>
  <si>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</si>
  <si>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</si>
  <si>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</si>
  <si>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</si>
  <si>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</si>
  <si>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</si>
  <si>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</si>
  <si>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</si>
  <si>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</si>
  <si>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</si>
  <si>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</si>
  <si>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</si>
  <si>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</si>
  <si>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</si>
  <si>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</si>
  <si>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</si>
  <si>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</si>
  <si>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</si>
  <si>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</si>
  <si>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</si>
  <si>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</si>
  <si>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</si>
  <si>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</si>
  <si>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</si>
  <si>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</si>
  <si>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</si>
  <si>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</si>
  <si>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</si>
  <si>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</si>
  <si>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</si>
  <si>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</si>
  <si>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</si>
  <si>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</si>
  <si>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</si>
  <si>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</si>
  <si>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</si>
  <si>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</si>
  <si>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</si>
  <si>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</si>
  <si>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</si>
  <si>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</si>
  <si>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</si>
  <si>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</si>
  <si>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</si>
  <si>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</si>
  <si>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</si>
  <si>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</si>
  <si>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</si>
  <si>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</si>
  <si>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</si>
  <si>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</si>
  <si>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</si>
  <si>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</si>
  <si>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</si>
  <si>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</si>
  <si>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</si>
  <si>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</si>
  <si>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</si>
  <si>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</si>
  <si>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</si>
  <si>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</si>
  <si>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</si>
  <si>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</si>
  <si>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</si>
  <si>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</si>
  <si>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</si>
  <si>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</si>
  <si>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</si>
  <si>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</si>
  <si>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</si>
  <si>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</si>
  <si>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</si>
  <si>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</si>
  <si>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</si>
  <si>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</si>
  <si>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</si>
  <si>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</si>
  <si>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</si>
  <si>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</si>
  <si>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</si>
  <si>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</si>
  <si>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</si>
  <si>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</si>
  <si>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</si>
  <si>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</si>
  <si>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</si>
  <si>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</si>
  <si>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</si>
  <si>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</si>
  <si>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</si>
  <si>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</si>
  <si>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</si>
  <si>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</si>
  <si>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</si>
  <si>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</si>
  <si>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</si>
  <si>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</si>
  <si>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</si>
  <si>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</si>
  <si>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</si>
  <si>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</si>
  <si>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</si>
  <si>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</si>
  <si>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</si>
  <si>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</si>
  <si>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</si>
  <si>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</si>
  <si>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</si>
  <si>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</si>
  <si>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</si>
  <si>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</si>
  <si>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</si>
  <si>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</si>
  <si>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</si>
  <si>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</si>
  <si>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</si>
  <si>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</si>
  <si>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</si>
  <si>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</si>
  <si>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</si>
  <si>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</si>
  <si>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</si>
  <si>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</si>
  <si>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</si>
  <si>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</si>
  <si>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</si>
  <si>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</si>
  <si>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</si>
  <si>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</si>
  <si>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</si>
  <si>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</si>
  <si>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</si>
  <si>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</si>
  <si>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</si>
  <si>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</si>
  <si>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</si>
  <si>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</si>
  <si>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</si>
  <si>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</si>
  <si>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</si>
  <si>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</si>
  <si>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</si>
  <si>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</si>
  <si>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</si>
  <si>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</si>
  <si>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</si>
  <si>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</si>
  <si>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</si>
  <si>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</si>
  <si>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</si>
  <si>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</si>
  <si>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</si>
  <si>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</si>
  <si>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</si>
  <si>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</si>
  <si>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</si>
  <si>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</si>
  <si>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</si>
  <si>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</si>
  <si>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</si>
  <si>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</si>
  <si>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</si>
  <si>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</si>
  <si>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</si>
  <si>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</si>
  <si>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</si>
  <si>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</si>
  <si>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</si>
  <si>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</si>
  <si>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</si>
  <si>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</si>
  <si>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</si>
  <si>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</si>
  <si>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</si>
  <si>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</si>
  <si>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</si>
  <si>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</si>
  <si>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</si>
  <si>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</si>
  <si>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</si>
  <si>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</si>
  <si>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</si>
  <si>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</si>
  <si>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</si>
  <si>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</si>
  <si>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</si>
  <si>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</si>
  <si>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</si>
  <si>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</si>
  <si>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</si>
  <si>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</si>
  <si>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</si>
  <si>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</si>
  <si>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</si>
  <si>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</si>
  <si>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</si>
  <si>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</si>
  <si>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</si>
  <si>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</si>
  <si>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</si>
  <si>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</si>
  <si>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</si>
  <si>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</si>
  <si>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</si>
  <si>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</si>
  <si>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</si>
  <si>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</si>
  <si>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</si>
  <si>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</si>
  <si>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</si>
  <si>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</si>
  <si>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</si>
  <si>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</si>
  <si>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</si>
  <si>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</si>
  <si>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</si>
  <si>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</si>
  <si>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</si>
  <si>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</si>
  <si>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</si>
  <si>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</si>
  <si>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</si>
  <si>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</si>
  <si>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</si>
  <si>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</si>
  <si>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</si>
  <si>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</si>
  <si>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</si>
  <si>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</si>
  <si>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</si>
  <si>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</si>
  <si>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</si>
  <si>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</si>
  <si>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</si>
  <si>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</si>
  <si>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</si>
  <si>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</si>
  <si>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</si>
  <si>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</si>
  <si>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</si>
  <si>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</si>
  <si>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</si>
  <si>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</si>
  <si>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</si>
  <si>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</si>
  <si>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</si>
  <si>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</si>
  <si>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</si>
  <si>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</si>
  <si>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</si>
  <si>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</si>
  <si>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</si>
  <si>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</si>
  <si>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</si>
  <si>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</si>
  <si>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</si>
  <si>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</si>
  <si>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</si>
  <si>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</si>
  <si>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</si>
  <si>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</si>
  <si>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</si>
  <si>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</si>
  <si>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</si>
  <si>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</si>
  <si>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</si>
  <si>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</si>
  <si>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</si>
  <si>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</si>
  <si>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</si>
  <si>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</si>
  <si>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</si>
  <si>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</si>
  <si>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</si>
  <si>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</si>
  <si>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</si>
  <si>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</si>
  <si>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</si>
  <si>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</si>
  <si>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</si>
  <si>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</si>
  <si>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</si>
  <si>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</si>
  <si>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</si>
  <si>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</si>
  <si>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</si>
  <si>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</si>
  <si>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</si>
  <si>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</si>
  <si>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</si>
  <si>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</si>
  <si>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</si>
  <si>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</si>
  <si>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</si>
  <si>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</si>
  <si>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</si>
  <si>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</si>
  <si>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</si>
  <si>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</si>
  <si>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</si>
  <si>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</si>
  <si>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</si>
  <si>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</si>
  <si>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</si>
  <si>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</si>
  <si>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</si>
  <si>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</si>
  <si>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</si>
  <si>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</si>
  <si>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</si>
  <si>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</si>
  <si>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</si>
  <si>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</si>
  <si>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</si>
  <si>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</si>
  <si>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</si>
  <si>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</si>
  <si>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</si>
  <si>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</si>
  <si>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</si>
  <si>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</si>
  <si>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</si>
  <si>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</si>
  <si>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</si>
  <si>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</si>
  <si>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</si>
  <si>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</si>
  <si>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</si>
  <si>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</si>
  <si>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</si>
  <si>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</si>
  <si>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</si>
  <si>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</si>
  <si>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</si>
  <si>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</si>
  <si>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</si>
  <si>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</si>
  <si>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</si>
  <si>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</si>
  <si>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</si>
  <si>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</si>
  <si>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</si>
  <si>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</si>
  <si>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</si>
  <si>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</si>
  <si>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</si>
  <si>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</si>
  <si>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</si>
  <si>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</si>
  <si>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</si>
  <si>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</si>
  <si>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</si>
  <si>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</si>
  <si>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</si>
  <si>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</si>
  <si>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</si>
  <si>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</si>
  <si>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</si>
  <si>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</si>
  <si>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</si>
  <si>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</si>
  <si>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</si>
  <si>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</si>
  <si>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</si>
  <si>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</si>
  <si>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</si>
  <si>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</si>
  <si>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</si>
  <si>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</si>
  <si>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</si>
  <si>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</si>
  <si>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</si>
  <si>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</si>
  <si>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</si>
  <si>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</si>
  <si>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</si>
  <si>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</si>
  <si>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</si>
  <si>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</si>
  <si>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</si>
  <si>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</si>
  <si>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</si>
  <si>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</si>
  <si>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</si>
  <si>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</si>
  <si>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</si>
  <si>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</si>
  <si>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</si>
  <si>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</si>
  <si>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</si>
  <si>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</si>
  <si>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</si>
  <si>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</si>
  <si>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</si>
  <si>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</si>
  <si>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</si>
  <si>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</si>
  <si>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</si>
  <si>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</si>
  <si>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</si>
  <si>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</si>
  <si>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</si>
  <si>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</si>
  <si>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</si>
  <si>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</si>
  <si>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</si>
  <si>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</si>
  <si>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</si>
  <si>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</si>
  <si>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</si>
  <si>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</si>
  <si>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</si>
  <si>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</si>
  <si>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</si>
  <si>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</si>
  <si>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</si>
  <si>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</si>
  <si>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</si>
  <si>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</si>
  <si>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</si>
  <si>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</si>
  <si>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</si>
  <si>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</si>
  <si>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</si>
  <si>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</si>
  <si>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</si>
  <si>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</si>
  <si>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</si>
  <si>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</si>
  <si>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</si>
  <si>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</si>
  <si>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</si>
  <si>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</si>
  <si>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</si>
  <si>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</si>
  <si>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</si>
  <si>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</si>
  <si>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</si>
  <si>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</si>
  <si>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</si>
  <si>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</si>
  <si>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</si>
  <si>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</si>
  <si>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</si>
  <si>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</si>
  <si>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</si>
  <si>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</si>
  <si>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</si>
  <si>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</si>
  <si>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</si>
  <si>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</si>
  <si>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</si>
  <si>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</si>
  <si>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</si>
  <si>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</si>
  <si>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</si>
  <si>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</si>
  <si>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</si>
  <si>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</si>
  <si>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</si>
  <si>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</si>
  <si>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</si>
  <si>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</si>
  <si>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</si>
  <si>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</si>
  <si>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</si>
  <si>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</si>
  <si>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</si>
  <si>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</si>
  <si>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</si>
  <si>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</si>
  <si>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</si>
  <si>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</si>
  <si>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</si>
  <si>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</si>
  <si>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</si>
  <si>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</si>
  <si>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</si>
  <si>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</si>
  <si>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</si>
  <si>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</si>
  <si>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</si>
  <si>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</si>
  <si>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</si>
  <si>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</si>
  <si>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</si>
  <si>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</si>
  <si>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</si>
  <si>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</si>
  <si>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</si>
  <si>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</si>
  <si>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</si>
  <si>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</si>
  <si>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</si>
  <si>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</si>
  <si>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</si>
  <si>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</si>
  <si>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</si>
  <si>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</si>
  <si>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</si>
  <si>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</si>
  <si>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</si>
  <si>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</si>
  <si>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</si>
  <si>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</si>
  <si>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</si>
  <si>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</si>
  <si>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</si>
  <si>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</si>
  <si>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</si>
  <si>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</si>
  <si>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</si>
  <si>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</si>
  <si>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</si>
  <si>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</si>
  <si>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</si>
  <si>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</si>
  <si>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</si>
  <si>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</si>
  <si>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</si>
  <si>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</si>
  <si>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</si>
  <si>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</si>
  <si>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</si>
  <si>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</si>
  <si>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</si>
  <si>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</si>
  <si>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</si>
  <si>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</si>
  <si>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</si>
  <si>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</si>
  <si>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</si>
  <si>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</si>
  <si>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</si>
  <si>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</si>
  <si>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</si>
  <si>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</si>
  <si>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</si>
  <si>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</si>
  <si>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</si>
  <si>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</si>
  <si>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</si>
  <si>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</si>
  <si>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</si>
  <si>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</si>
  <si>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</si>
  <si>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</si>
  <si>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</si>
  <si>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</si>
  <si>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</si>
  <si>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</si>
  <si>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</si>
  <si>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</si>
  <si>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</si>
  <si>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</si>
  <si>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</si>
  <si>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</si>
  <si>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</si>
  <si>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</si>
  <si>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</si>
  <si>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</si>
  <si>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</si>
  <si>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</si>
  <si>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</si>
  <si>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</si>
  <si>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</si>
  <si>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</si>
  <si>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</si>
  <si>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</si>
  <si>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</si>
  <si>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</si>
  <si>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</si>
  <si>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</si>
  <si>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</si>
  <si>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</si>
  <si>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</si>
  <si>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</si>
  <si>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</si>
  <si>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</si>
  <si>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</si>
  <si>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</si>
  <si>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</si>
  <si>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</si>
  <si>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</si>
  <si>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</si>
  <si>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</si>
  <si>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</si>
  <si>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</si>
  <si>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</si>
  <si>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</si>
  <si>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</si>
  <si>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</si>
  <si>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</si>
  <si>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</si>
  <si>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</si>
  <si>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</si>
  <si>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</si>
  <si>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</si>
  <si>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</si>
  <si>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</si>
  <si>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</si>
  <si>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</si>
  <si>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</si>
  <si>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</si>
  <si>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</si>
  <si>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</si>
  <si>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</si>
  <si>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</si>
  <si>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</si>
  <si>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</si>
  <si>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</si>
  <si>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</si>
  <si>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</si>
  <si>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</si>
  <si>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</si>
  <si>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</si>
  <si>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</si>
  <si>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</si>
  <si>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</si>
  <si>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</si>
  <si>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</si>
  <si>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</si>
  <si>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</si>
  <si>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</si>
  <si>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</si>
  <si>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</si>
  <si>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</si>
  <si>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</si>
  <si>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</si>
  <si>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</si>
  <si>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</si>
  <si>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</si>
  <si>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</si>
  <si>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</si>
  <si>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</si>
  <si>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</si>
  <si>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</si>
  <si>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</si>
  <si>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</si>
  <si>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</si>
  <si>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</si>
  <si>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</si>
  <si>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</si>
  <si>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</si>
  <si>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</si>
  <si>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</si>
  <si>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</si>
  <si>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</si>
  <si>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</si>
  <si>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</si>
  <si>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</si>
  <si>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</si>
  <si>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</si>
  <si>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</si>
  <si>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</si>
  <si>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</si>
  <si>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</si>
  <si>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</si>
  <si>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</si>
  <si>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</si>
  <si>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</si>
  <si>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</si>
  <si>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</si>
  <si>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</si>
  <si>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</si>
  <si>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</si>
  <si>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</si>
  <si>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</si>
  <si>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</si>
  <si>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</si>
  <si>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</si>
  <si>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</si>
  <si>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</si>
  <si>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</si>
  <si>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</si>
  <si>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</si>
  <si>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</si>
  <si>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</si>
  <si>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</si>
  <si>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</si>
  <si>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</si>
  <si>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</si>
  <si>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</si>
  <si>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</si>
  <si>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</si>
  <si>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</si>
  <si>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</si>
  <si>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</si>
  <si>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</si>
  <si>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</si>
  <si>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</si>
  <si>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</si>
  <si>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</si>
  <si>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</si>
  <si>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</si>
  <si>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</si>
  <si>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</si>
  <si>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</si>
  <si>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</si>
  <si>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</si>
  <si>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</si>
  <si>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</si>
  <si>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</si>
  <si>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</si>
  <si>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</si>
  <si>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</si>
  <si>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</si>
  <si>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</si>
  <si>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</si>
  <si>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</si>
  <si>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</si>
  <si>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</si>
  <si>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</si>
  <si>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</si>
  <si>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</si>
  <si>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</si>
  <si>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</si>
  <si>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</si>
  <si>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</si>
  <si>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</si>
  <si>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</si>
  <si>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</si>
  <si>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</si>
  <si>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</si>
  <si>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</si>
  <si>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</si>
  <si>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</si>
  <si>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</si>
  <si>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</si>
  <si>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</si>
  <si>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</si>
  <si>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</si>
  <si>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</si>
  <si>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</si>
  <si>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</si>
  <si>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</si>
  <si>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</si>
  <si>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</si>
  <si>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</si>
  <si>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</si>
  <si>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</si>
  <si>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</si>
  <si>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</si>
  <si>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</si>
  <si>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</si>
  <si>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</si>
  <si>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</si>
  <si>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</si>
  <si>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</si>
  <si>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</si>
  <si>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</si>
  <si>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</si>
  <si>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</si>
  <si>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</si>
  <si>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</si>
  <si>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</si>
  <si>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</si>
  <si>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</si>
  <si>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</si>
  <si>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</si>
  <si>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</si>
  <si>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</si>
  <si>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</si>
  <si>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</si>
  <si>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</si>
  <si>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</si>
  <si>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</si>
  <si>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</si>
  <si>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</si>
  <si>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</si>
  <si>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</si>
  <si>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</si>
  <si>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</si>
  <si>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</si>
  <si>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</si>
  <si>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</si>
  <si>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</si>
  <si>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</si>
  <si>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</si>
  <si>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</si>
  <si>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</si>
  <si>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</si>
  <si>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</si>
  <si>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</si>
  <si>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</si>
  <si>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</si>
  <si>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</si>
  <si>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</si>
  <si>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</si>
  <si>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</si>
  <si>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</si>
  <si>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</si>
  <si>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</si>
  <si>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</si>
  <si>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</si>
  <si>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</si>
  <si>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</si>
  <si>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</si>
  <si>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</si>
  <si>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</si>
  <si>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</si>
  <si>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</si>
  <si>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</si>
  <si>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</si>
  <si>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</si>
  <si>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</si>
  <si>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</si>
  <si>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</si>
  <si>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</si>
  <si>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</si>
  <si>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</si>
  <si>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</si>
  <si>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</si>
  <si>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</si>
  <si>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</si>
  <si>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</si>
  <si>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</si>
  <si>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</si>
  <si>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</si>
  <si>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</si>
  <si>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</si>
  <si>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</si>
  <si>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</si>
  <si>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</si>
  <si>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</si>
  <si>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</si>
  <si>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</si>
  <si>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</si>
  <si>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</si>
  <si>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</si>
  <si>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</si>
  <si>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</si>
  <si>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</si>
  <si>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</si>
  <si>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</si>
  <si>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</si>
  <si>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</si>
  <si>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</si>
  <si>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</si>
  <si>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</si>
  <si>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</si>
  <si>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</si>
  <si>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</si>
  <si>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</si>
  <si>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</si>
  <si>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</si>
  <si>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</si>
  <si>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</si>
  <si>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</si>
  <si>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</si>
  <si>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</si>
  <si>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</si>
  <si>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</si>
  <si>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</si>
  <si>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</si>
  <si>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</si>
  <si>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</si>
  <si>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</si>
  <si>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</si>
  <si>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</si>
  <si>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</si>
  <si>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</si>
  <si>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</si>
  <si>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</si>
  <si>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</si>
  <si>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</si>
  <si>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</si>
  <si>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</si>
  <si>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</si>
  <si>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</si>
  <si>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</si>
  <si>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</si>
  <si>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</si>
  <si>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</si>
  <si>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</si>
  <si>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</si>
  <si>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</si>
  <si>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</si>
  <si>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</si>
  <si>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</si>
  <si>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</si>
  <si>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</si>
  <si>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</si>
  <si>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</si>
  <si>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</si>
  <si>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</si>
  <si>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</si>
  <si>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</si>
  <si>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</si>
  <si>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</si>
  <si>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</si>
  <si>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</si>
  <si>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</si>
  <si>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</si>
  <si>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</si>
  <si>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</si>
  <si>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</si>
  <si>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</si>
  <si>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</si>
  <si>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</si>
  <si>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</si>
  <si>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</si>
  <si>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</si>
  <si>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</si>
  <si>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</si>
  <si>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</si>
  <si>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</si>
  <si>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</si>
  <si>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</si>
  <si>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</si>
  <si>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</si>
  <si>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</si>
  <si>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</si>
  <si>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</si>
  <si>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</si>
  <si>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</si>
  <si>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</si>
  <si>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</si>
  <si>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</si>
  <si>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</si>
  <si>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</si>
  <si>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</si>
  <si>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</si>
  <si>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</si>
  <si>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</si>
  <si>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</si>
  <si>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</si>
  <si>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</si>
  <si>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</si>
  <si>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</si>
  <si>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</si>
  <si>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</si>
  <si>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</si>
  <si>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</si>
  <si>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</si>
  <si>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</si>
  <si>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</si>
  <si>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</si>
  <si>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</si>
  <si>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</si>
  <si>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</si>
  <si>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</si>
  <si>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</si>
  <si>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</si>
  <si>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</si>
  <si>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</si>
  <si>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</si>
  <si>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</si>
  <si>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</si>
  <si>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</si>
  <si>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</si>
  <si>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</si>
  <si>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</si>
  <si>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</si>
  <si>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</si>
  <si>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</si>
  <si>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</si>
  <si>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</si>
  <si>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</si>
  <si>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</si>
  <si>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</si>
  <si>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</si>
  <si>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</si>
  <si>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</si>
  <si>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</si>
  <si>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</si>
  <si>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</si>
  <si>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</si>
  <si>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</si>
  <si>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</si>
  <si>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</si>
  <si>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</si>
  <si>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</si>
  <si>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</si>
  <si>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</si>
  <si>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</si>
  <si>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</si>
  <si>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</si>
  <si>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</si>
  <si>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</si>
  <si>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</si>
  <si>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</si>
  <si>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</si>
  <si>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</si>
  <si>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</si>
  <si>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</si>
  <si>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</si>
  <si>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</si>
  <si>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</si>
  <si>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</si>
  <si>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</si>
  <si>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</si>
  <si>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</si>
  <si>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</si>
  <si>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</si>
  <si>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</si>
  <si>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</si>
  <si>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</si>
  <si>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</si>
  <si>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</si>
  <si>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</si>
  <si>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</si>
  <si>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</si>
  <si>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</si>
  <si>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</si>
  <si>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</si>
  <si>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</si>
  <si>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</si>
  <si>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</si>
  <si>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</si>
  <si>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</si>
  <si>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</si>
  <si>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</si>
  <si>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</si>
  <si>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</si>
  <si>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</si>
  <si>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</si>
  <si>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</si>
  <si>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</si>
  <si>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</si>
  <si>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</si>
  <si>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</si>
  <si>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</si>
  <si>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</si>
  <si>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</si>
  <si>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</si>
  <si>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</si>
  <si>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</si>
  <si>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</si>
  <si>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</si>
  <si>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</si>
  <si>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</si>
  <si>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</si>
  <si>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</si>
  <si>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</si>
  <si>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</si>
  <si>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</si>
  <si>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</si>
  <si>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</si>
  <si>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</si>
  <si>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</si>
  <si>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</si>
  <si>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</si>
  <si>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</si>
  <si>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</si>
  <si>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</si>
  <si>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</si>
  <si>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</si>
  <si>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</si>
  <si>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</si>
  <si>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</si>
  <si>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</si>
  <si>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</si>
  <si>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</si>
  <si>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</si>
  <si>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</si>
  <si>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</si>
  <si>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</si>
  <si>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</si>
  <si>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</si>
  <si>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</si>
  <si>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</si>
  <si>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</si>
  <si>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</si>
  <si>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</si>
  <si>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</si>
  <si>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</si>
  <si>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</si>
  <si>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</si>
  <si>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</si>
  <si>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</si>
  <si>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</si>
  <si>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</si>
  <si>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</si>
  <si>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</si>
  <si>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</si>
  <si>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</si>
  <si>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</si>
  <si>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</si>
  <si>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</si>
  <si>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</si>
  <si>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</si>
  <si>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</si>
  <si>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</si>
  <si>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</si>
  <si>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</si>
  <si>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</si>
  <si>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</si>
  <si>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</si>
  <si>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</si>
  <si>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</si>
  <si>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</si>
  <si>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</si>
  <si>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</si>
  <si>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</si>
  <si>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</si>
  <si>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</si>
  <si>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</si>
  <si>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</si>
  <si>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</si>
  <si>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</si>
  <si>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</si>
  <si>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</si>
  <si>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</si>
  <si>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</si>
  <si>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</si>
  <si>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</si>
  <si>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</si>
  <si>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</si>
  <si>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</si>
  <si>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</si>
  <si>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</si>
  <si>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</si>
  <si>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</si>
  <si>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</si>
  <si>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</si>
  <si>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</si>
  <si>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</si>
  <si>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</si>
  <si>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</si>
  <si>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</si>
  <si>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</si>
  <si>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</si>
  <si>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</si>
  <si>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</si>
  <si>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</si>
  <si>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</si>
  <si>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</si>
  <si>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</si>
  <si>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</si>
  <si>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</si>
  <si>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</si>
  <si>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</si>
  <si>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</si>
  <si>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</si>
  <si>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</si>
  <si>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</si>
  <si>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</si>
  <si>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</si>
  <si>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</si>
  <si>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</si>
  <si>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</si>
  <si>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</si>
  <si>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</si>
  <si>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</si>
  <si>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</si>
  <si>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</si>
  <si>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</si>
  <si>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</si>
  <si>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</si>
  <si>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</si>
  <si>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</si>
  <si>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</si>
  <si>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</si>
  <si>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</si>
  <si>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</si>
  <si>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</si>
  <si>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</si>
  <si>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</si>
  <si>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</si>
  <si>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</si>
  <si>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</si>
  <si>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</si>
  <si>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</si>
  <si>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</si>
  <si>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</si>
  <si>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</si>
  <si>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</si>
  <si>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</si>
  <si>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</si>
  <si>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</si>
  <si>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</si>
  <si>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</si>
  <si>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</si>
  <si>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</si>
  <si>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</si>
  <si>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</si>
  <si>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</si>
  <si>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</si>
  <si>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</si>
  <si>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</si>
  <si>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</si>
  <si>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</si>
  <si>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</si>
  <si>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</si>
  <si>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</si>
  <si>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</si>
  <si>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</si>
  <si>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</si>
  <si>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</si>
  <si>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</si>
  <si>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</si>
  <si>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</si>
  <si>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</si>
  <si>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</si>
  <si>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</si>
  <si>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</si>
  <si>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</si>
  <si>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</si>
  <si>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</si>
  <si>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</si>
  <si>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</si>
  <si>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</si>
  <si>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</si>
  <si>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</si>
  <si>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</si>
  <si>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</si>
  <si>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</si>
  <si>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</si>
  <si>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</si>
  <si>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</si>
  <si>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</si>
  <si>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</si>
  <si>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</si>
  <si>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</si>
  <si>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</si>
  <si>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</si>
  <si>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</si>
  <si>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</si>
  <si>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</si>
  <si>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</si>
  <si>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</si>
  <si>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</si>
  <si>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</si>
  <si>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</si>
  <si>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</si>
  <si>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</si>
  <si>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</si>
  <si>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</si>
  <si>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</si>
  <si>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</si>
  <si>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</si>
  <si>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</si>
  <si>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</si>
  <si>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</si>
  <si>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</si>
  <si>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</si>
  <si>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</si>
  <si>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</si>
  <si>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</si>
  <si>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</si>
  <si>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</si>
  <si>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</si>
  <si>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</si>
  <si>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</si>
  <si>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</si>
  <si>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</si>
  <si>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</si>
  <si>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</si>
  <si>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</si>
  <si>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</si>
  <si>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</si>
  <si>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</si>
  <si>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</si>
  <si>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</si>
  <si>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</si>
  <si>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</si>
  <si>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</si>
  <si>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</si>
  <si>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</si>
  <si>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</si>
  <si>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</si>
  <si>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</si>
  <si>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</si>
  <si>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</si>
  <si>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</si>
  <si>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</si>
  <si>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</si>
  <si>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</si>
  <si>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</si>
  <si>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</si>
  <si>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</si>
  <si>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</si>
  <si>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</si>
  <si>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</si>
  <si>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</si>
  <si>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</si>
  <si>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</si>
  <si>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</si>
  <si>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</si>
  <si>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</si>
  <si>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</si>
  <si>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</si>
  <si>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</si>
  <si>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</si>
  <si>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</si>
  <si>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</si>
  <si>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</si>
  <si>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</si>
  <si>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</si>
  <si>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</si>
  <si>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</si>
  <si>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</si>
  <si>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</si>
  <si>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</si>
  <si>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</si>
  <si>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</si>
  <si>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</si>
  <si>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</si>
  <si>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</si>
  <si>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</si>
  <si>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</si>
  <si>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</si>
  <si>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</si>
  <si>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</si>
  <si>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</si>
  <si>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</si>
  <si>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</si>
  <si>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</si>
  <si>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</si>
  <si>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</si>
  <si>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</si>
  <si>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</si>
  <si>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</si>
  <si>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</si>
  <si>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</si>
  <si>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</si>
  <si>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</si>
  <si>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</si>
  <si>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</si>
  <si>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</si>
  <si>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</si>
  <si>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</si>
  <si>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</si>
  <si>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</si>
  <si>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</si>
  <si>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</si>
  <si>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</si>
  <si>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</si>
  <si>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</si>
  <si>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</si>
  <si>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</si>
  <si>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</si>
  <si>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</si>
  <si>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</si>
  <si>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</si>
  <si>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</si>
  <si>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</si>
  <si>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</si>
  <si>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</si>
  <si>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</si>
  <si>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</si>
  <si>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</si>
  <si>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</si>
  <si>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</si>
  <si>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</si>
  <si>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</si>
  <si>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</si>
  <si>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</si>
  <si>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</si>
  <si>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</si>
  <si>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</si>
  <si>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</si>
  <si>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</si>
  <si>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</si>
  <si>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</si>
  <si>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</si>
  <si>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</si>
  <si>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</si>
  <si>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</si>
  <si>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</si>
  <si>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</si>
  <si>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</si>
  <si>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</si>
  <si>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</si>
  <si>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</si>
  <si>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</si>
  <si>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</si>
  <si>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</si>
  <si>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</si>
  <si>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</si>
  <si>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</si>
  <si>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</si>
  <si>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</si>
  <si>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</si>
  <si>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</si>
  <si>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</si>
  <si>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</si>
  <si>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</si>
  <si>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</si>
  <si>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</si>
  <si>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</si>
  <si>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</si>
  <si>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</si>
  <si>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</si>
  <si>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</si>
  <si>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</si>
  <si>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</si>
  <si>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</si>
  <si>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</si>
  <si>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</si>
  <si>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</si>
  <si>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</si>
  <si>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</si>
  <si>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</si>
  <si>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</si>
  <si>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</si>
  <si>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</si>
  <si>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</si>
  <si>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</si>
  <si>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</si>
  <si>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</si>
  <si>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</si>
  <si>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</si>
  <si>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</si>
  <si>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</si>
  <si>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</si>
  <si>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</si>
  <si>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</si>
  <si>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</si>
  <si>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</si>
  <si>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</si>
  <si>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</si>
  <si>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</si>
  <si>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</si>
  <si>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</si>
  <si>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</si>
  <si>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</si>
  <si>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</si>
  <si>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</si>
  <si>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</si>
  <si>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</si>
  <si>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</si>
  <si>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</si>
  <si>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</si>
  <si>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</si>
  <si>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</si>
  <si>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</si>
  <si>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</si>
  <si>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</si>
  <si>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</si>
  <si>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</si>
  <si>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</si>
  <si>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</si>
  <si>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</si>
  <si>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</si>
  <si>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</si>
  <si>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</si>
  <si>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</si>
  <si>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</si>
  <si>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</si>
  <si>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</si>
  <si>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</si>
  <si>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</si>
  <si>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</si>
  <si>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</si>
  <si>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</si>
  <si>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</si>
  <si>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</si>
  <si>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</si>
  <si>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</si>
  <si>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</si>
  <si>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</si>
  <si>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</si>
  <si>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</si>
  <si>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</si>
  <si>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</si>
  <si>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</si>
  <si>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</si>
  <si>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</si>
  <si>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</si>
  <si>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</si>
  <si>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</si>
  <si>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</si>
  <si>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</si>
  <si>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</si>
  <si>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</si>
  <si>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</si>
  <si>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</si>
  <si>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</si>
  <si>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</si>
  <si>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</si>
  <si>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</si>
  <si>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</si>
  <si>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</si>
  <si>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</si>
  <si>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</si>
  <si>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</si>
  <si>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</si>
  <si>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</si>
  <si>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</si>
  <si>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</si>
  <si>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</si>
  <si>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</si>
  <si>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</si>
  <si>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</si>
  <si>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</si>
  <si>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</si>
  <si>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</si>
  <si>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</si>
  <si>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</si>
  <si>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</si>
  <si>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</si>
  <si>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</si>
  <si>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</si>
  <si>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</si>
  <si>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</si>
  <si>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</si>
  <si>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</si>
  <si>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</si>
  <si>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</si>
  <si>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</si>
  <si>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</si>
  <si>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</si>
  <si>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</si>
  <si>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</si>
  <si>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</si>
  <si>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</si>
  <si>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</si>
  <si>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</si>
  <si>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</si>
  <si>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</si>
  <si>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</si>
  <si>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</si>
  <si>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</si>
  <si>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</si>
  <si>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</si>
  <si>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</si>
  <si>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</si>
  <si>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</si>
  <si>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</si>
  <si>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</si>
  <si>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</si>
  <si>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</si>
  <si>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</si>
  <si>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</si>
  <si>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</si>
  <si>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</si>
  <si>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</si>
  <si>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</si>
  <si>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</si>
  <si>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</si>
  <si>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</si>
  <si>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</si>
  <si>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</si>
  <si>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</si>
  <si>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</si>
  <si>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</si>
  <si>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</si>
  <si>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</si>
  <si>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</si>
  <si>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</si>
  <si>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</si>
  <si>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</si>
  <si>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</si>
  <si>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</si>
  <si>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</si>
  <si>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</si>
  <si>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</si>
  <si>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</si>
  <si>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</si>
  <si>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</si>
  <si>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</si>
  <si>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</si>
  <si>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</si>
  <si>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</si>
  <si>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</si>
  <si>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</si>
  <si>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</si>
  <si>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</si>
  <si>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</si>
  <si>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</si>
  <si>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</si>
  <si>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</si>
  <si>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</si>
  <si>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</si>
  <si>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</si>
  <si>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</si>
  <si>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</si>
  <si>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</si>
  <si>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</si>
  <si>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</si>
  <si>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</si>
  <si>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</si>
  <si>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</si>
  <si>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</si>
  <si>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</si>
  <si>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</si>
  <si>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</si>
  <si>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</si>
  <si>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</si>
  <si>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</si>
  <si>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</si>
  <si>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</si>
  <si>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</si>
  <si>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</si>
  <si>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</si>
  <si>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</si>
  <si>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</si>
  <si>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</si>
  <si>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</si>
  <si>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</si>
  <si>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</si>
  <si>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</si>
  <si>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</si>
  <si>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</si>
  <si>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</si>
  <si>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</si>
  <si>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</si>
  <si>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</si>
  <si>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</si>
  <si>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</si>
  <si>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</si>
  <si>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</si>
  <si>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</si>
  <si>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</si>
  <si>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</si>
  <si>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</si>
  <si>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</si>
  <si>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</si>
  <si>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</si>
  <si>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</si>
  <si>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</si>
  <si>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</si>
  <si>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</si>
  <si>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</si>
  <si>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</si>
  <si>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</si>
  <si>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</si>
  <si>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</si>
  <si>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</si>
  <si>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</si>
  <si>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</si>
  <si>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</si>
  <si>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</si>
  <si>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</si>
  <si>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</si>
  <si>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</si>
  <si>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</si>
  <si>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</si>
  <si>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</si>
  <si>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</si>
  <si>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</si>
  <si>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</si>
  <si>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</si>
  <si>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</si>
  <si>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</si>
  <si>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</si>
  <si>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</si>
  <si>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</si>
  <si>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</si>
  <si>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</si>
  <si>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</si>
  <si>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</si>
  <si>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</si>
  <si>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</si>
  <si>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</si>
  <si>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</si>
  <si>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</si>
  <si>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</si>
  <si>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</si>
  <si>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</si>
  <si>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</si>
  <si>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</si>
  <si>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</si>
  <si>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</si>
  <si>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</si>
  <si>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</si>
  <si>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</si>
  <si>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</si>
  <si>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</si>
  <si>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</si>
  <si>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</si>
  <si>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</si>
  <si>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</si>
  <si>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</si>
  <si>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</si>
  <si>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</si>
  <si>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</si>
  <si>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</si>
  <si>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</si>
  <si>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</si>
  <si>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</si>
  <si>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</si>
  <si>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</si>
  <si>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</si>
  <si>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</si>
  <si>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</si>
  <si>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</si>
  <si>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</si>
  <si>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</si>
  <si>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</si>
  <si>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</si>
  <si>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</si>
  <si>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</si>
  <si>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</si>
  <si>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</si>
  <si>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</si>
  <si>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</si>
  <si>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</si>
  <si>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</si>
  <si>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</si>
  <si>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</si>
  <si>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</si>
  <si>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</si>
  <si>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</si>
  <si>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</si>
  <si>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</si>
  <si>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</si>
  <si>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</si>
  <si>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</si>
  <si>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</si>
  <si>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</si>
  <si>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</si>
  <si>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</si>
  <si>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</si>
  <si>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</si>
  <si>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</si>
  <si>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</si>
  <si>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</si>
  <si>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</si>
  <si>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</si>
  <si>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</si>
  <si>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</si>
  <si>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</si>
  <si>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</si>
  <si>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</si>
  <si>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</si>
  <si>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</si>
  <si>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</si>
  <si>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</si>
  <si>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</si>
  <si>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</si>
  <si>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</si>
  <si>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</si>
  <si>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</si>
  <si>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</si>
  <si>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</si>
  <si>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</si>
  <si>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</si>
  <si>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</si>
  <si>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</si>
  <si>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</si>
  <si>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</si>
  <si>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</si>
  <si>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</si>
  <si>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</si>
  <si>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</si>
  <si>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</si>
  <si>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</si>
  <si>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</si>
  <si>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</si>
  <si>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</si>
  <si>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</si>
  <si>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</si>
  <si>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</si>
  <si>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</si>
  <si>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</si>
  <si>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</si>
  <si>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</si>
  <si>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</si>
  <si>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</si>
  <si>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</si>
  <si>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</si>
  <si>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</si>
  <si>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</si>
  <si>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</si>
  <si>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</si>
  <si>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</si>
  <si>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</si>
  <si>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</si>
  <si>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</si>
  <si>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</si>
  <si>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</si>
  <si>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</si>
  <si>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</si>
  <si>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</si>
  <si>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</si>
  <si>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</si>
  <si>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</si>
  <si>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</si>
  <si>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</si>
  <si>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</si>
  <si>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</si>
  <si>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</si>
  <si>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</si>
  <si>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</si>
  <si>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</si>
  <si>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</si>
  <si>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</si>
  <si>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</si>
  <si>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</si>
  <si>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</si>
  <si>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</si>
  <si>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</si>
  <si>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</si>
  <si>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</si>
  <si>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</si>
  <si>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</si>
  <si>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</si>
  <si>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</si>
  <si>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</si>
  <si>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</si>
  <si>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</si>
  <si>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</si>
  <si>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</si>
  <si>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</si>
  <si>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</si>
  <si>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</si>
  <si>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</si>
  <si>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</si>
  <si>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</si>
  <si>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</si>
  <si>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</si>
  <si>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</si>
  <si>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</si>
  <si>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</si>
  <si>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</si>
  <si>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</si>
  <si>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</si>
  <si>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</si>
  <si>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</si>
  <si>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</si>
  <si>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</si>
  <si>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</si>
  <si>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</si>
  <si>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</si>
  <si>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</si>
  <si>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</si>
  <si>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</si>
  <si>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</si>
  <si>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</si>
  <si>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</si>
  <si>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</si>
  <si>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</si>
  <si>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</si>
  <si>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</si>
  <si>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</si>
  <si>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</si>
  <si>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</si>
  <si>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</si>
  <si>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</si>
  <si>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</si>
  <si>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</si>
  <si>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</si>
  <si>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</si>
  <si>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</si>
  <si>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</si>
  <si>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</si>
  <si>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</si>
  <si>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</si>
  <si>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</si>
  <si>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</si>
  <si>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</si>
  <si>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</si>
  <si>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</si>
  <si>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</si>
  <si>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</si>
  <si>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</si>
  <si>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</si>
  <si>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</si>
  <si>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</si>
  <si>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</si>
  <si>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</si>
  <si>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</si>
  <si>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</si>
  <si>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</si>
  <si>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</si>
  <si>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</si>
  <si>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</si>
  <si>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</si>
  <si>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</si>
  <si>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</si>
  <si>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</si>
  <si>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</si>
  <si>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</si>
  <si>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</si>
  <si>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</si>
  <si>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</si>
  <si>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</si>
  <si>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</si>
  <si>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</si>
  <si>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</si>
  <si>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</si>
  <si>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</si>
  <si>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</si>
  <si>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</si>
  <si>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</si>
  <si>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</si>
  <si>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</si>
  <si>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</si>
  <si>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</si>
  <si>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</si>
  <si>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</si>
  <si>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</si>
  <si>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</si>
  <si>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</si>
  <si>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</si>
  <si>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</si>
  <si>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</si>
  <si>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</si>
  <si>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</si>
  <si>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</si>
  <si>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</si>
  <si>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</si>
  <si>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</si>
  <si>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</si>
  <si>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</si>
  <si>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</si>
  <si>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</si>
  <si>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</si>
  <si>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</si>
  <si>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</si>
  <si>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</si>
  <si>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</si>
  <si>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</si>
  <si>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</si>
  <si>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</si>
  <si>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</si>
  <si>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</si>
  <si>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</si>
  <si>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</si>
  <si>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</si>
  <si>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</si>
  <si>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</si>
  <si>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</si>
  <si>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</si>
  <si>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</si>
  <si>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</si>
  <si>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</si>
  <si>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</si>
  <si>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</si>
  <si>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</si>
  <si>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</si>
  <si>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</si>
  <si>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</si>
  <si>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</si>
  <si>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</si>
  <si>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</si>
  <si>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</si>
  <si>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</si>
  <si>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</si>
  <si>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</si>
  <si>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</si>
  <si>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</si>
  <si>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</si>
  <si>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</si>
  <si>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</si>
  <si>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</si>
  <si>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</si>
  <si>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</si>
  <si>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</si>
  <si>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</si>
  <si>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</si>
  <si>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</si>
  <si>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</si>
  <si>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</si>
  <si>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</si>
  <si>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</si>
  <si>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</si>
  <si>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</si>
  <si>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</si>
  <si>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</si>
  <si>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</si>
  <si>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</si>
  <si>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</si>
  <si>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</si>
  <si>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</si>
  <si>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</si>
  <si>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</si>
  <si>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</si>
  <si>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</si>
  <si>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</si>
  <si>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</si>
  <si>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</si>
  <si>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</si>
  <si>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</si>
  <si>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</si>
  <si>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</si>
  <si>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</si>
  <si>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</si>
  <si>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</si>
  <si>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</si>
  <si>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</si>
  <si>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</si>
  <si>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</si>
  <si>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</si>
  <si>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</si>
  <si>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</si>
  <si>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</si>
  <si>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</si>
  <si>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</si>
  <si>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</si>
  <si>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</si>
  <si>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</si>
  <si>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</si>
  <si>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</si>
  <si>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</si>
  <si>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</si>
  <si>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</si>
  <si>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</si>
  <si>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</si>
  <si>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</si>
  <si>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</si>
  <si>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</si>
  <si>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</si>
  <si>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</si>
  <si>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</si>
  <si>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</si>
  <si>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</si>
  <si>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</si>
  <si>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</si>
  <si>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</si>
  <si>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</si>
  <si>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</si>
  <si>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</si>
  <si>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</si>
  <si>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</si>
  <si>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</si>
  <si>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</si>
  <si>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</si>
  <si>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</si>
  <si>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</si>
  <si>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</si>
  <si>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</si>
  <si>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</si>
  <si>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</si>
  <si>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</si>
  <si>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</si>
  <si>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</si>
  <si>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</si>
  <si>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</si>
  <si>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</si>
  <si>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</si>
  <si>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</si>
  <si>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</si>
  <si>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</si>
  <si>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</si>
  <si>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</si>
  <si>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</si>
  <si>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</si>
  <si>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</si>
  <si>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</si>
  <si>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</si>
  <si>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</si>
  <si>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</si>
  <si>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</si>
  <si>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</si>
  <si>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</si>
  <si>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</si>
  <si>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</si>
  <si>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</si>
  <si>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</si>
  <si>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</si>
  <si>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</si>
  <si>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</si>
  <si>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</si>
  <si>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</si>
  <si>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</si>
  <si>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</si>
  <si>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</si>
  <si>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</si>
  <si>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</si>
  <si>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</si>
  <si>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</si>
  <si>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</si>
  <si>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</si>
  <si>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</si>
  <si>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</si>
  <si>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</si>
  <si>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</si>
  <si>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</si>
  <si>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</si>
  <si>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</si>
  <si>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</si>
  <si>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</si>
  <si>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</si>
  <si>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</si>
  <si>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</si>
  <si>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</si>
  <si>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</si>
  <si>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</si>
  <si>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</si>
  <si>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</si>
  <si>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</si>
  <si>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</si>
  <si>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</si>
  <si>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</si>
  <si>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</si>
  <si>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</si>
  <si>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</si>
  <si>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</si>
  <si>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</si>
  <si>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</si>
  <si>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</si>
  <si>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</si>
  <si>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</si>
  <si>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</si>
  <si>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</si>
  <si>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</si>
  <si>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</si>
  <si>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</si>
  <si>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</si>
  <si>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</si>
  <si>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</si>
  <si>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</si>
  <si>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</si>
  <si>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</si>
  <si>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</si>
  <si>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</si>
  <si>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</si>
  <si>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</si>
  <si>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</si>
  <si>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</si>
  <si>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</si>
  <si>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</si>
  <si>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</si>
  <si>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</si>
  <si>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</si>
  <si>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</si>
  <si>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</si>
  <si>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</si>
  <si>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</si>
  <si>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</si>
  <si>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</si>
  <si>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</si>
  <si>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</si>
  <si>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</si>
  <si>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</si>
  <si>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</si>
  <si>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</si>
  <si>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</si>
  <si>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</si>
  <si>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</si>
  <si>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</si>
  <si>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</si>
  <si>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</si>
  <si>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</si>
  <si>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</si>
  <si>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</si>
  <si>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</si>
  <si>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</si>
  <si>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</si>
  <si>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</si>
  <si>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</si>
  <si>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</si>
  <si>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</si>
  <si>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</si>
  <si>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</si>
  <si>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</si>
  <si>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</si>
  <si>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</si>
  <si>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</si>
  <si>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</si>
  <si>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</si>
  <si>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</si>
  <si>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</si>
  <si>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</si>
  <si>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</si>
  <si>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</si>
  <si>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</si>
  <si>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</si>
  <si>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</si>
  <si>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</si>
  <si>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</si>
  <si>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</si>
  <si>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</si>
  <si>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</si>
  <si>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</si>
  <si>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</si>
  <si>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</si>
  <si>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</si>
  <si>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</si>
  <si>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</si>
  <si>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</si>
  <si>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</si>
  <si>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</si>
  <si>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</si>
  <si>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</si>
  <si>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</si>
  <si>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</si>
  <si>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</si>
  <si>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</si>
  <si>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</si>
  <si>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</si>
  <si>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</si>
  <si>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</si>
  <si>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</si>
  <si>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</si>
  <si>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</si>
  <si>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</si>
  <si>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</si>
  <si>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</si>
  <si>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</si>
  <si>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</si>
  <si>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</si>
  <si>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</si>
  <si>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</si>
  <si>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</si>
  <si>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</si>
  <si>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</si>
  <si>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</si>
  <si>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</si>
  <si>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</si>
  <si>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</si>
  <si>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</si>
  <si>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</si>
  <si>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</si>
  <si>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</si>
  <si>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</si>
  <si>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</si>
  <si>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</si>
  <si>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</si>
  <si>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</si>
  <si>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</si>
  <si>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</si>
  <si>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</si>
  <si>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</si>
  <si>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</si>
  <si>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</si>
  <si>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</si>
  <si>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</si>
  <si>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</si>
  <si>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</si>
  <si>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</si>
  <si>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</si>
  <si>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</si>
  <si>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</si>
  <si>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</si>
  <si>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</si>
  <si>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</si>
  <si>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</si>
  <si>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</si>
  <si>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</si>
  <si>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</si>
  <si>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</si>
  <si>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</si>
  <si>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</si>
  <si>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</si>
  <si>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</si>
  <si>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</si>
  <si>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</si>
  <si>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</si>
  <si>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</si>
  <si>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</si>
  <si>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</si>
  <si>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</si>
  <si>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</si>
  <si>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</si>
  <si>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</si>
  <si>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</si>
  <si>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</si>
  <si>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</si>
  <si>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</si>
  <si>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</si>
  <si>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</si>
  <si>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</si>
  <si>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</si>
  <si>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</si>
  <si>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</si>
  <si>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</si>
  <si>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</si>
  <si>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</si>
  <si>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</si>
  <si>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</si>
  <si>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</si>
  <si>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</si>
  <si>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</si>
  <si>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</si>
  <si>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</si>
  <si>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</si>
  <si>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</si>
  <si>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</si>
  <si>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</si>
  <si>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</si>
  <si>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</si>
  <si>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</si>
  <si>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</si>
  <si>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</si>
  <si>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</si>
  <si>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</si>
  <si>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</si>
  <si>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</si>
  <si>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</si>
  <si>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</si>
  <si>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</si>
  <si>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</si>
  <si>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</si>
  <si>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</si>
  <si>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</si>
  <si>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</si>
  <si>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</si>
  <si>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</si>
  <si>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</si>
  <si>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</si>
  <si>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</si>
  <si>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</si>
  <si>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</si>
  <si>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</si>
  <si>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</si>
  <si>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</si>
  <si>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</si>
  <si>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</si>
  <si>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</si>
  <si>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</si>
  <si>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</si>
  <si>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</si>
  <si>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</si>
  <si>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</si>
  <si>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</si>
  <si>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</si>
  <si>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</si>
  <si>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</si>
  <si>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</si>
  <si>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</si>
  <si>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</si>
  <si>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</si>
  <si>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</si>
  <si>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</si>
  <si>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</si>
  <si>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</si>
  <si>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</si>
  <si>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</si>
  <si>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</si>
  <si>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</si>
  <si>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</si>
  <si>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</si>
  <si>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</si>
  <si>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</si>
  <si>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</si>
  <si>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</si>
  <si>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</si>
  <si>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</si>
  <si>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</si>
  <si>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</si>
  <si>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</si>
  <si>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</si>
  <si>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</si>
  <si>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</si>
  <si>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</si>
  <si>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</si>
  <si>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</si>
  <si>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</si>
  <si>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</si>
  <si>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</si>
  <si>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</si>
  <si>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</si>
  <si>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</si>
  <si>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</si>
  <si>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</si>
  <si>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</si>
  <si>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</si>
  <si>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</si>
  <si>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</si>
  <si>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</si>
  <si>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</si>
  <si>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</si>
  <si>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</si>
  <si>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</si>
  <si>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</si>
  <si>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</si>
  <si>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</si>
  <si>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</si>
  <si>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</si>
  <si>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</si>
  <si>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</si>
  <si>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</si>
  <si>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</si>
  <si>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</si>
  <si>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</si>
  <si>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</si>
  <si>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</si>
  <si>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</si>
  <si>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</si>
  <si>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</si>
  <si>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</si>
  <si>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</si>
  <si>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</si>
  <si>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</si>
  <si>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</si>
  <si>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</si>
  <si>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</si>
  <si>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</si>
  <si>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</si>
  <si>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</si>
  <si>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</si>
  <si>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</si>
  <si>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</si>
  <si>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</si>
  <si>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</si>
  <si>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</si>
  <si>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</si>
  <si>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</si>
  <si>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</si>
  <si>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</si>
  <si>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</si>
  <si>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</si>
  <si>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</si>
  <si>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</si>
  <si>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</si>
  <si>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</si>
  <si>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</si>
  <si>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</si>
  <si>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</si>
  <si>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</si>
  <si>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</si>
  <si>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</si>
  <si>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</si>
  <si>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</si>
  <si>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</si>
  <si>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</si>
  <si>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</si>
  <si>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</si>
  <si>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</si>
  <si>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</si>
  <si>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</si>
  <si>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</si>
  <si>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</si>
  <si>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</si>
  <si>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</si>
  <si>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</si>
  <si>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</si>
  <si>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</si>
  <si>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</si>
  <si>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</si>
  <si>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</si>
  <si>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</si>
  <si>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</si>
  <si>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</si>
  <si>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</si>
  <si>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</si>
  <si>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</si>
  <si>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</si>
  <si>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</si>
  <si>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</si>
  <si>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</si>
  <si>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</si>
  <si>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</si>
  <si>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</si>
  <si>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</si>
  <si>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</si>
  <si>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</si>
  <si>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</si>
  <si>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</si>
  <si>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</si>
  <si>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</si>
  <si>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</si>
  <si>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</si>
  <si>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</si>
  <si>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</si>
  <si>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</si>
  <si>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</si>
  <si>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</si>
  <si>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</si>
  <si>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</si>
  <si>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</si>
  <si>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</si>
  <si>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</si>
  <si>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</si>
  <si>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</si>
  <si>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</si>
  <si>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</si>
  <si>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</si>
  <si>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</si>
  <si>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</si>
  <si>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</si>
  <si>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</si>
  <si>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</si>
  <si>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</si>
  <si>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</si>
  <si>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</si>
  <si>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</si>
  <si>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</si>
  <si>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</si>
  <si>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</si>
  <si>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</si>
  <si>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</si>
  <si>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</si>
  <si>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</si>
  <si>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</si>
  <si>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</si>
  <si>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</si>
  <si>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</si>
  <si>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</si>
  <si>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</si>
  <si>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</si>
  <si>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</si>
  <si>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</si>
  <si>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</si>
  <si>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</si>
  <si>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</si>
  <si>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</si>
  <si>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</si>
  <si>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</si>
  <si>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</si>
  <si>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</si>
  <si>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</si>
  <si>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</si>
  <si>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</si>
  <si>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</si>
  <si>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</si>
  <si>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</si>
  <si>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</si>
  <si>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</si>
  <si>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</si>
  <si>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</si>
  <si>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</si>
  <si>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</si>
  <si>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</si>
  <si>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</si>
  <si>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</si>
  <si>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</si>
  <si>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</si>
  <si>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</si>
  <si>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</si>
  <si>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</si>
  <si>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</si>
  <si>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</si>
  <si>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</si>
  <si>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</si>
  <si>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</si>
  <si>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</si>
  <si>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</si>
  <si>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</si>
  <si>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</si>
  <si>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</si>
  <si>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</si>
  <si>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</si>
  <si>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</si>
  <si>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</si>
  <si>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</si>
  <si>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</si>
  <si>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</si>
  <si>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</si>
  <si>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</si>
  <si>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</si>
  <si>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</si>
  <si>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</si>
  <si>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</si>
  <si>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</si>
  <si>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</si>
  <si>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</si>
  <si>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</si>
  <si>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</si>
  <si>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</si>
  <si>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</si>
  <si>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</si>
  <si>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</si>
  <si>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</si>
  <si>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</si>
  <si>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</si>
  <si>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</si>
  <si>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</si>
  <si>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</si>
  <si>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</si>
  <si>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</si>
  <si>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</si>
  <si>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</si>
  <si>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</si>
  <si>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</si>
  <si>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</si>
  <si>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</si>
  <si>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</si>
  <si>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</si>
  <si>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</si>
  <si>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</si>
  <si>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</si>
  <si>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</si>
  <si>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</si>
  <si>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</si>
  <si>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</si>
  <si>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</si>
  <si>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</si>
  <si>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</si>
  <si>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</si>
  <si>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</si>
  <si>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</si>
  <si>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</si>
  <si>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</si>
  <si>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</si>
  <si>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</si>
  <si>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</si>
  <si>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</si>
  <si>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</si>
  <si>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</si>
  <si>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</si>
  <si>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</si>
  <si>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</si>
  <si>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</si>
  <si>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</si>
  <si>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</si>
  <si>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</si>
  <si>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</si>
  <si>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</si>
  <si>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</si>
  <si>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</si>
  <si>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</si>
  <si>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</si>
  <si>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</si>
  <si>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</si>
  <si>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</si>
  <si>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</si>
  <si>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</si>
  <si>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</si>
  <si>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</si>
  <si>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</si>
  <si>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</si>
  <si>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</si>
  <si>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</si>
  <si>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</si>
  <si>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</si>
  <si>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</si>
  <si>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</si>
  <si>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</si>
  <si>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</si>
  <si>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</si>
  <si>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</si>
  <si>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</si>
  <si>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</si>
  <si>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</si>
  <si>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</si>
  <si>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</si>
  <si>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</si>
  <si>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</si>
  <si>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</si>
  <si>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</si>
  <si>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</si>
  <si>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</si>
  <si>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</si>
  <si>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</si>
  <si>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</si>
  <si>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</si>
  <si>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</si>
  <si>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</si>
  <si>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</si>
  <si>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</si>
  <si>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</si>
  <si>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</si>
  <si>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</si>
  <si>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</si>
  <si>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</si>
  <si>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</si>
  <si>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</si>
  <si>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</si>
  <si>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</si>
  <si>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</si>
  <si>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</si>
  <si>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</si>
  <si>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</si>
  <si>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</si>
  <si>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</si>
  <si>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</si>
  <si>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</si>
  <si>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</si>
  <si>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</si>
  <si>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</si>
  <si>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</si>
  <si>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</si>
  <si>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</si>
  <si>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</si>
  <si>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</si>
  <si>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</si>
  <si>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</si>
  <si>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</si>
  <si>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</si>
  <si>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</si>
  <si>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</si>
  <si>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</si>
  <si>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</si>
  <si>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</si>
  <si>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</si>
  <si>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</si>
  <si>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</si>
  <si>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</si>
  <si>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</si>
  <si>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</si>
  <si>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</si>
  <si>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</si>
  <si>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</si>
  <si>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</si>
  <si>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</si>
  <si>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</si>
  <si>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</si>
  <si>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</si>
  <si>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</si>
  <si>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</si>
  <si>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</si>
  <si>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</si>
  <si>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</si>
  <si>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</si>
  <si>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</si>
  <si>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</si>
  <si>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</si>
  <si>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</si>
  <si>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</si>
  <si>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</si>
  <si>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</si>
  <si>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</si>
  <si>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</si>
  <si>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</si>
  <si>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</si>
  <si>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</si>
  <si>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</si>
  <si>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</si>
  <si>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</si>
  <si>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</si>
  <si>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</si>
  <si>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</si>
  <si>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</si>
  <si>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</si>
  <si>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</si>
  <si>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</si>
  <si>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</si>
  <si>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</si>
  <si>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</si>
  <si>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</si>
  <si>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</si>
  <si>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</si>
  <si>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</si>
  <si>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</si>
  <si>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</si>
  <si>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</si>
  <si>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</si>
  <si>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</si>
  <si>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</si>
  <si>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</si>
  <si>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</si>
  <si>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</si>
  <si>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</si>
  <si>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</si>
  <si>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</si>
  <si>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</si>
  <si>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</si>
  <si>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</si>
  <si>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</si>
  <si>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</si>
  <si>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</si>
  <si>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</si>
  <si>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</si>
  <si>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</si>
  <si>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</si>
  <si>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</si>
  <si>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</si>
  <si>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</si>
  <si>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</si>
  <si>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</si>
  <si>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</si>
  <si>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</si>
  <si>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</si>
  <si>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</si>
  <si>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</si>
  <si>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</si>
  <si>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</si>
  <si>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</si>
  <si>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</si>
  <si>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</si>
  <si>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</si>
  <si>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</si>
  <si>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</si>
  <si>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</si>
  <si>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</si>
  <si>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</si>
  <si>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</si>
  <si>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</si>
  <si>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</si>
  <si>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</si>
  <si>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</si>
  <si>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</si>
  <si>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</si>
  <si>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</si>
  <si>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</si>
  <si>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</si>
  <si>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</si>
  <si>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</si>
  <si>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</si>
  <si>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</si>
  <si>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</si>
  <si>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</si>
  <si>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</si>
  <si>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</si>
  <si>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</si>
  <si>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</si>
  <si>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</si>
  <si>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</si>
  <si>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</si>
  <si>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</si>
  <si>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</si>
  <si>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</si>
  <si>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</si>
  <si>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</si>
  <si>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</si>
  <si>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</si>
  <si>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</si>
  <si>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</si>
  <si>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</si>
  <si>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</si>
  <si>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</si>
  <si>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</si>
  <si>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</si>
  <si>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</si>
  <si>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</si>
  <si>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</si>
  <si>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</si>
  <si>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</si>
  <si>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</si>
  <si>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</si>
  <si>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</si>
  <si>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</si>
  <si>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</si>
  <si>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</si>
  <si>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</si>
  <si>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</si>
  <si>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</si>
  <si>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</si>
  <si>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</si>
  <si>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</si>
  <si>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</si>
  <si>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</si>
  <si>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</si>
  <si>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</si>
  <si>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</si>
  <si>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</si>
  <si>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</si>
  <si>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</si>
  <si>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</si>
  <si>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</si>
  <si>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</si>
  <si>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</si>
  <si>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</si>
  <si>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</si>
  <si>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</si>
  <si>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</si>
  <si>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</si>
  <si>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</si>
  <si>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</si>
  <si>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</si>
  <si>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</si>
  <si>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</si>
  <si>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</si>
  <si>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</si>
  <si>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</si>
  <si>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</si>
  <si>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</si>
  <si>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</si>
  <si>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</si>
  <si>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</si>
  <si>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</si>
  <si>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</si>
  <si>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</si>
  <si>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</si>
  <si>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</si>
  <si>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</si>
  <si>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</si>
  <si>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</si>
  <si>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</si>
  <si>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</si>
  <si>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</si>
  <si>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</si>
  <si>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</si>
  <si>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</si>
  <si>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</si>
  <si>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</si>
  <si>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</si>
  <si>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</si>
  <si>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</si>
  <si>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</si>
  <si>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</si>
  <si>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</si>
  <si>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</si>
  <si>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</si>
  <si>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</si>
  <si>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</si>
  <si>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</si>
  <si>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</si>
  <si>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</si>
  <si>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</si>
  <si>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</si>
  <si>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</si>
  <si>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</si>
  <si>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</si>
  <si>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</si>
  <si>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</si>
  <si>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</si>
  <si>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</si>
  <si>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</si>
  <si>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</si>
  <si>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</si>
  <si>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</si>
  <si>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</si>
  <si>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</si>
  <si>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</si>
  <si>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</si>
  <si>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</si>
  <si>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</si>
  <si>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</si>
  <si>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</si>
  <si>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</si>
  <si>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</si>
  <si>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</si>
  <si>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</si>
  <si>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</si>
  <si>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</si>
  <si>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</si>
  <si>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</si>
  <si>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</si>
  <si>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</si>
  <si>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</si>
  <si>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</si>
  <si>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</si>
  <si>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</si>
  <si>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</si>
  <si>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</si>
  <si>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</si>
  <si>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</si>
  <si>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</si>
  <si>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</si>
  <si>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</si>
  <si>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</si>
  <si>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</si>
  <si>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</si>
  <si>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</si>
  <si>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</si>
  <si>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</si>
  <si>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</si>
  <si>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</si>
  <si>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</si>
  <si>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</si>
  <si>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</si>
  <si>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</si>
  <si>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</si>
  <si>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</si>
  <si>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</si>
  <si>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</si>
  <si>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</si>
  <si>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</si>
  <si>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</si>
  <si>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</si>
  <si>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</si>
  <si>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</si>
  <si>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</si>
  <si>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</si>
  <si>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</si>
  <si>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</si>
  <si>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</si>
  <si>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</si>
  <si>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</si>
  <si>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</si>
  <si>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</si>
  <si>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</si>
  <si>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</si>
  <si>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</si>
  <si>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</si>
  <si>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</si>
  <si>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</si>
  <si>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</si>
  <si>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</si>
  <si>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</si>
  <si>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</si>
  <si>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</si>
  <si>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</si>
  <si>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</si>
  <si>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</si>
  <si>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</si>
  <si>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</si>
  <si>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</si>
  <si>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</si>
  <si>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</si>
  <si>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</si>
  <si>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</si>
  <si>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</si>
  <si>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</si>
  <si>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</si>
  <si>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</si>
  <si>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</si>
  <si>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</si>
  <si>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</si>
  <si>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</si>
  <si>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</si>
  <si>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</si>
  <si>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</si>
  <si>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</si>
  <si>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</si>
  <si>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</si>
  <si>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</si>
  <si>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</si>
  <si>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</si>
  <si>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</si>
  <si>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</si>
  <si>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</si>
  <si>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</si>
  <si>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</si>
  <si>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</si>
  <si>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</si>
  <si>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</si>
  <si>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</si>
  <si>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</si>
  <si>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</si>
  <si>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</si>
  <si>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</si>
  <si>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</si>
  <si>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</si>
  <si>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</si>
  <si>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</si>
  <si>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</si>
  <si>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</si>
  <si>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</si>
  <si>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</si>
  <si>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</si>
  <si>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</si>
  <si>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</si>
  <si>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</si>
  <si>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</si>
  <si>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</si>
  <si>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</si>
  <si>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</si>
  <si>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</si>
  <si>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</si>
  <si>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</si>
  <si>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</si>
  <si>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</si>
  <si>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</si>
  <si>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</si>
  <si>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</si>
  <si>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</si>
  <si>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</si>
  <si>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</si>
  <si>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</si>
  <si>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</si>
  <si>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</si>
  <si>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</si>
  <si>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</si>
  <si>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</si>
  <si>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</si>
  <si>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</si>
  <si>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</si>
  <si>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</si>
  <si>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</si>
  <si>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</si>
  <si>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</si>
  <si>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</si>
  <si>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</si>
  <si>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</si>
  <si>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</si>
  <si>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</si>
  <si>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</si>
  <si>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</si>
  <si>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</si>
  <si>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</si>
  <si>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</si>
  <si>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</si>
  <si>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</si>
  <si>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</si>
  <si>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</si>
  <si>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</si>
  <si>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</si>
  <si>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</si>
  <si>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</si>
  <si>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</si>
  <si>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</si>
  <si>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</si>
  <si>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</si>
  <si>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</si>
  <si>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</si>
  <si>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</si>
  <si>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</si>
  <si>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</si>
  <si>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</si>
  <si>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</si>
  <si>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</si>
  <si>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</si>
  <si>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</si>
  <si>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</si>
  <si>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</si>
  <si>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</si>
  <si>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</si>
  <si>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</si>
  <si>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</si>
  <si>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</si>
  <si>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</si>
  <si>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</si>
  <si>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</si>
  <si>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</si>
  <si>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</si>
  <si>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</si>
  <si>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</si>
  <si>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</si>
  <si>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</si>
  <si>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</si>
  <si>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</si>
  <si>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</si>
  <si>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</si>
  <si>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</si>
  <si>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</si>
  <si>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</si>
  <si>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</si>
  <si>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</si>
  <si>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</si>
  <si>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</si>
  <si>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</si>
  <si>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</si>
  <si>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</si>
  <si>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</si>
  <si>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</si>
  <si>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</si>
  <si>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</si>
  <si>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</si>
  <si>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</si>
  <si>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</si>
  <si>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</si>
  <si>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</si>
  <si>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</si>
  <si>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</si>
  <si>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</si>
  <si>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</si>
  <si>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</si>
  <si>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</si>
  <si>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</si>
  <si>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</si>
  <si>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</si>
  <si>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</si>
  <si>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</si>
  <si>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</si>
  <si>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</si>
  <si>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</si>
  <si>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</si>
  <si>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</si>
  <si>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</si>
  <si>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</si>
  <si>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</si>
  <si>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</si>
  <si>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</si>
  <si>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</si>
  <si>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</si>
  <si>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</si>
  <si>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</si>
  <si>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</si>
  <si>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</si>
  <si>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</si>
  <si>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</si>
  <si>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</si>
  <si>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</si>
  <si>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</si>
  <si>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</si>
  <si>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</si>
  <si>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</si>
  <si>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</si>
  <si>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</si>
  <si>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</si>
  <si>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</si>
  <si>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</si>
  <si>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</si>
  <si>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</si>
  <si>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</si>
  <si>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</si>
  <si>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</si>
  <si>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</si>
  <si>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</si>
  <si>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</si>
  <si>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</si>
  <si>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</si>
  <si>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</si>
  <si>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</si>
  <si>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</si>
  <si>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</si>
  <si>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</si>
  <si>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</si>
  <si>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</si>
  <si>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</si>
  <si>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</si>
  <si>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</si>
  <si>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</si>
  <si>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</si>
  <si>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</si>
  <si>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</si>
  <si>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</si>
  <si>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</si>
  <si>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</si>
  <si>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</si>
  <si>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</si>
  <si>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</si>
  <si>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</si>
  <si>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</si>
  <si>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</si>
  <si>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</si>
  <si>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</si>
  <si>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</si>
  <si>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</si>
  <si>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</si>
  <si>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</si>
  <si>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</si>
  <si>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</si>
  <si>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</si>
  <si>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</si>
  <si>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</si>
  <si>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</si>
  <si>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</si>
  <si>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</si>
  <si>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</si>
  <si>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</si>
  <si>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</si>
  <si>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</si>
  <si>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</si>
  <si>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</si>
  <si>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</si>
  <si>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</si>
  <si>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</si>
  <si>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</si>
  <si>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</si>
  <si>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</si>
  <si>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</si>
  <si>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</si>
  <si>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</si>
  <si>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</si>
  <si>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</si>
  <si>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</si>
  <si>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</si>
  <si>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</si>
  <si>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</si>
  <si>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</si>
  <si>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</si>
  <si>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</si>
  <si>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</si>
  <si>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</si>
  <si>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</si>
  <si>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</si>
  <si>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</si>
  <si>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</si>
  <si>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</si>
  <si>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</si>
  <si>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</si>
  <si>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</si>
  <si>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</si>
  <si>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</si>
  <si>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</si>
  <si>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</si>
  <si>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</si>
  <si>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</si>
  <si>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</si>
  <si>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</si>
  <si>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</si>
  <si>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</si>
  <si>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</si>
  <si>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</si>
  <si>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</si>
  <si>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</si>
  <si>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</si>
  <si>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</si>
  <si>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</si>
  <si>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</si>
  <si>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</si>
  <si>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</si>
  <si>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</si>
  <si>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</si>
  <si>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</si>
  <si>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</si>
  <si>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</si>
  <si>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</si>
  <si>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</si>
  <si>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</si>
  <si>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</si>
  <si>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</si>
  <si>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</si>
  <si>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</si>
  <si>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</si>
  <si>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</si>
  <si>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</si>
  <si>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</si>
  <si>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</si>
  <si>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</si>
  <si>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</si>
  <si>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</si>
  <si>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</si>
  <si>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</si>
  <si>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</si>
  <si>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</si>
  <si>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</si>
  <si>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</si>
  <si>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</si>
  <si>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</si>
  <si>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</si>
  <si>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</si>
  <si>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</si>
  <si>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</si>
  <si>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</si>
  <si>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</si>
  <si>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</si>
  <si>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</si>
  <si>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</si>
  <si>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</si>
  <si>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</si>
  <si>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</si>
  <si>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</si>
  <si>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</si>
  <si>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</si>
  <si>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</si>
  <si>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</si>
  <si>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</si>
  <si>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</si>
  <si>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</si>
  <si>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</si>
  <si>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</si>
  <si>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</si>
  <si>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</si>
  <si>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</si>
  <si>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</si>
  <si>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</si>
  <si>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</si>
  <si>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</si>
  <si>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</si>
  <si>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</si>
  <si>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</si>
  <si>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</si>
  <si>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</si>
  <si>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</si>
  <si>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</si>
  <si>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</si>
  <si>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</si>
  <si>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</si>
  <si>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</si>
  <si>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</si>
  <si>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</si>
  <si>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</si>
  <si>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</si>
  <si>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</si>
  <si>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</si>
  <si>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</si>
  <si>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</si>
  <si>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</si>
  <si>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</si>
  <si>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</si>
  <si>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</si>
  <si>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</si>
  <si>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</si>
  <si>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</si>
  <si>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</si>
  <si>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</si>
  <si>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</si>
  <si>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</si>
  <si>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</si>
  <si>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</si>
  <si>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</si>
  <si>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</si>
  <si>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</si>
  <si>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</si>
  <si>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</si>
  <si>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</si>
  <si>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</si>
  <si>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</si>
  <si>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</si>
  <si>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</si>
  <si>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</si>
  <si>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</si>
  <si>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</si>
  <si>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</si>
  <si>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</si>
  <si>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</si>
  <si>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</si>
  <si>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</si>
  <si>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</si>
  <si>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</si>
  <si>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</si>
  <si>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</si>
  <si>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</si>
  <si>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</si>
  <si>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</si>
  <si>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</si>
  <si>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</si>
  <si>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</si>
  <si>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</si>
  <si>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</si>
  <si>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</si>
  <si>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</si>
  <si>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</si>
  <si>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</si>
  <si>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</si>
  <si>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</si>
  <si>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</si>
  <si>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</si>
  <si>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</si>
  <si>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</si>
  <si>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</si>
  <si>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</si>
  <si>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</si>
  <si>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</si>
  <si>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</si>
  <si>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</si>
  <si>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</si>
  <si>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</si>
  <si>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</si>
  <si>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</si>
  <si>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</si>
  <si>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</si>
  <si>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</si>
  <si>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</si>
  <si>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</si>
  <si>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</si>
  <si>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</si>
  <si>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</si>
  <si>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</si>
  <si>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</si>
  <si>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</si>
  <si>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</si>
  <si>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</si>
  <si>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</si>
  <si>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</si>
  <si>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</si>
  <si>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</si>
  <si>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</si>
  <si>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</si>
  <si>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</si>
  <si>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</si>
  <si>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</si>
  <si>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</si>
  <si>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</si>
  <si>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</si>
  <si>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</si>
  <si>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</si>
  <si>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</si>
  <si>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</si>
  <si>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</si>
  <si>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</si>
  <si>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</si>
  <si>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</si>
  <si>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</si>
  <si>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</si>
  <si>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</si>
  <si>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</si>
  <si>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</si>
  <si>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</si>
  <si>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</si>
  <si>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</si>
  <si>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</si>
  <si>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</si>
  <si>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</si>
  <si>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</si>
  <si>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</si>
  <si>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</si>
  <si>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</si>
  <si>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</si>
  <si>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</si>
  <si>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</si>
  <si>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</si>
  <si>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</si>
  <si>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</si>
  <si>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</si>
  <si>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</si>
  <si>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</si>
  <si>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</si>
  <si>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</si>
  <si>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</si>
  <si>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</si>
  <si>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</si>
  <si>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</si>
  <si>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</si>
  <si>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</si>
  <si>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</si>
  <si>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</si>
  <si>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</si>
  <si>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</si>
  <si>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</si>
  <si>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</si>
  <si>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</si>
  <si>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</si>
  <si>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</si>
  <si>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</si>
  <si>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</si>
  <si>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</si>
  <si>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</si>
  <si>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</si>
  <si>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</si>
  <si>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</si>
  <si>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</si>
  <si>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</si>
  <si>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</si>
  <si>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</si>
  <si>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</si>
  <si>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</si>
  <si>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</si>
  <si>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</si>
  <si>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</si>
  <si>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</si>
  <si>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</si>
  <si>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</si>
  <si>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</si>
  <si>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</si>
  <si>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</si>
  <si>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</si>
  <si>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</si>
  <si>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</si>
  <si>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</si>
  <si>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</si>
  <si>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</si>
  <si>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</si>
  <si>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</si>
  <si>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</si>
  <si>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</si>
  <si>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</si>
  <si>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</si>
  <si>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</si>
  <si>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</si>
  <si>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</si>
  <si>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</si>
  <si>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</si>
  <si>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</si>
  <si>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</si>
  <si>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</si>
  <si>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</si>
  <si>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</si>
  <si>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</si>
  <si>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</si>
  <si>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</si>
  <si>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</si>
  <si>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</si>
  <si>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</si>
  <si>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</si>
  <si>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</si>
  <si>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</si>
  <si>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</si>
  <si>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</si>
  <si>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</si>
  <si>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</si>
  <si>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</si>
  <si>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</si>
  <si>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</si>
  <si>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</si>
  <si>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</si>
  <si>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</si>
  <si>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</si>
  <si>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</si>
  <si>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</si>
  <si>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</si>
  <si>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</si>
  <si>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</si>
  <si>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</si>
  <si>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</si>
  <si>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</si>
  <si>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</si>
  <si>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</si>
  <si>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</si>
  <si>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</si>
  <si>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</si>
  <si>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</si>
  <si>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</si>
  <si>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</si>
  <si>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</si>
  <si>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</si>
  <si>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</si>
  <si>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</si>
  <si>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</si>
  <si>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</si>
  <si>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</si>
  <si>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</si>
  <si>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</si>
  <si>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</si>
  <si>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</si>
  <si>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</si>
  <si>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</si>
  <si>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</si>
  <si>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</si>
  <si>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</si>
  <si>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</si>
  <si>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</si>
  <si>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</si>
  <si>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</si>
  <si>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</si>
  <si>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</si>
  <si>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</si>
  <si>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</si>
  <si>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</si>
  <si>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</si>
  <si>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</si>
  <si>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</si>
  <si>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</si>
  <si>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</si>
  <si>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</si>
  <si>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</si>
  <si>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</si>
  <si>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</si>
  <si>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</si>
  <si>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</si>
  <si>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</si>
  <si>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</si>
  <si>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</si>
  <si>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</si>
  <si>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</si>
  <si>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</si>
  <si>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</si>
  <si>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</si>
  <si>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</si>
  <si>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</si>
  <si>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</si>
  <si>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</si>
  <si>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</si>
  <si>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</si>
  <si>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</si>
  <si>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</si>
  <si>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</si>
  <si>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</si>
  <si>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</si>
  <si>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</si>
  <si>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</si>
  <si>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</si>
  <si>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</si>
  <si>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</si>
  <si>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</si>
  <si>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</si>
  <si>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</si>
  <si>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</si>
  <si>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</si>
  <si>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</si>
  <si>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</si>
  <si>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</si>
  <si>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</si>
  <si>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</si>
  <si>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</si>
  <si>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</si>
  <si>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</si>
  <si>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</si>
  <si>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</si>
  <si>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</si>
  <si>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</si>
  <si>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</si>
  <si>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</si>
  <si>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</si>
  <si>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</si>
  <si>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</si>
  <si>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</si>
  <si>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</si>
  <si>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</si>
  <si>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</si>
  <si>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</si>
  <si>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</si>
  <si>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</si>
  <si>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</si>
  <si>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</si>
  <si>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</si>
  <si>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</si>
  <si>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</si>
  <si>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</si>
  <si>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</si>
  <si>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</si>
  <si>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</si>
  <si>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</si>
  <si>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</si>
  <si>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</si>
  <si>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</si>
  <si>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</si>
  <si>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</si>
  <si>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</si>
  <si>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</si>
  <si>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</si>
  <si>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</si>
  <si>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</si>
  <si>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</si>
  <si>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</si>
  <si>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</si>
  <si>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</si>
  <si>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</si>
  <si>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</si>
  <si>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</si>
  <si>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</si>
  <si>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</si>
  <si>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</si>
  <si>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</si>
  <si>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</si>
  <si>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</si>
  <si>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</si>
  <si>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</si>
  <si>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</si>
  <si>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</si>
  <si>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</si>
  <si>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</si>
  <si>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</si>
  <si>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</si>
  <si>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</si>
  <si>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</si>
  <si>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</si>
  <si>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</si>
  <si>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</si>
  <si>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</si>
  <si>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</si>
  <si>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</si>
  <si>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</si>
  <si>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</si>
  <si>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</si>
  <si>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</si>
  <si>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</si>
  <si>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</si>
  <si>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</si>
  <si>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</si>
  <si>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</si>
  <si>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</si>
  <si>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</si>
  <si>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</si>
  <si>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</si>
  <si>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</si>
  <si>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</si>
  <si>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</si>
  <si>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</si>
  <si>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</si>
  <si>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</si>
  <si>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</si>
  <si>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</si>
  <si>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</si>
  <si>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</si>
  <si>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</si>
  <si>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</si>
  <si>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</si>
  <si>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</si>
  <si>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</si>
  <si>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</si>
  <si>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</si>
  <si>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</si>
  <si>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</si>
  <si>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</si>
  <si>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</si>
  <si>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</si>
  <si>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</si>
  <si>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</si>
  <si>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</si>
  <si>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</si>
  <si>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</si>
  <si>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</si>
  <si>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</si>
  <si>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</si>
  <si>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</si>
  <si>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</si>
  <si>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</si>
  <si>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</si>
  <si>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</si>
  <si>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</si>
  <si>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</si>
  <si>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</si>
  <si>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</si>
  <si>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</si>
  <si>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</si>
  <si>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</si>
  <si>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</si>
  <si>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</si>
  <si>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</si>
  <si>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</si>
  <si>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</si>
  <si>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</si>
  <si>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</si>
  <si>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</si>
  <si>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</si>
  <si>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</si>
  <si>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</si>
  <si>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</si>
  <si>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</si>
  <si>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</si>
  <si>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</si>
  <si>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</si>
  <si>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</si>
  <si>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</si>
  <si>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</si>
  <si>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</si>
  <si>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</si>
  <si>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</si>
  <si>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</si>
  <si>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</si>
  <si>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</si>
  <si>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</si>
  <si>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</si>
  <si>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</si>
  <si>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</si>
  <si>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</si>
  <si>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</si>
  <si>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</si>
  <si>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</si>
  <si>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</si>
  <si>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</si>
  <si>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</si>
  <si>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</si>
  <si>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</si>
  <si>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</si>
  <si>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</si>
  <si>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</si>
  <si>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</si>
  <si>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</si>
  <si>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</si>
  <si>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</si>
  <si>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</si>
  <si>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</si>
  <si>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</si>
  <si>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</si>
  <si>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</si>
  <si>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</si>
  <si>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</si>
  <si>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</si>
  <si>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</si>
  <si>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</si>
  <si>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</si>
  <si>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</si>
  <si>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</si>
  <si>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</si>
  <si>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</si>
  <si>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</si>
  <si>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</si>
  <si>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</si>
  <si>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</si>
  <si>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</si>
  <si>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</si>
  <si>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</si>
  <si>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</si>
  <si>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</si>
  <si>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</si>
  <si>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</si>
  <si>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</si>
  <si>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</si>
  <si>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</si>
  <si>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</si>
  <si>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</si>
  <si>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</si>
  <si>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</si>
  <si>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</si>
  <si>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</si>
  <si>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</si>
  <si>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</si>
  <si>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</si>
  <si>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</si>
  <si>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</si>
  <si>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</si>
  <si>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</si>
  <si>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</si>
  <si>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</si>
  <si>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</si>
  <si>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</si>
  <si>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</si>
  <si>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</si>
  <si>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</si>
  <si>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</si>
  <si>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</si>
  <si>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</si>
  <si>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</si>
  <si>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</si>
  <si>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</si>
  <si>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</si>
  <si>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</si>
  <si>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</si>
  <si>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</si>
  <si>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</si>
  <si>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</si>
  <si>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</si>
  <si>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</si>
  <si>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</si>
  <si>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</si>
  <si>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</si>
  <si>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</si>
  <si>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</si>
  <si>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</si>
  <si>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</si>
  <si>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</si>
  <si>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</si>
  <si>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</si>
  <si>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</si>
  <si>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</si>
  <si>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</si>
  <si>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</si>
  <si>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</si>
  <si>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</si>
  <si>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</si>
  <si>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</si>
  <si>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</si>
  <si>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</si>
  <si>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</si>
  <si>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</si>
  <si>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</si>
  <si>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</si>
  <si>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</si>
  <si>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</si>
  <si>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</si>
  <si>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</si>
  <si>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</si>
  <si>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</si>
  <si>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</si>
  <si>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</si>
  <si>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</si>
  <si>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</si>
  <si>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</si>
  <si>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</si>
  <si>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</si>
  <si>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</si>
  <si>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</si>
  <si>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</si>
  <si>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</si>
  <si>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</si>
  <si>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</si>
  <si>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</si>
  <si>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</si>
  <si>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</si>
  <si>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</si>
  <si>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</si>
  <si>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</si>
  <si>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</si>
  <si>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</si>
  <si>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</si>
  <si>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</si>
  <si>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</si>
  <si>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</si>
  <si>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</si>
  <si>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</si>
  <si>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</si>
  <si>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</si>
  <si>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</si>
  <si>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</si>
  <si>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</si>
  <si>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</si>
  <si>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</si>
  <si>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</si>
  <si>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</si>
  <si>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</si>
  <si>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</si>
  <si>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</si>
  <si>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</si>
  <si>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</si>
  <si>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</si>
  <si>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</si>
  <si>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</si>
  <si>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</si>
  <si>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</si>
  <si>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</si>
  <si>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</si>
  <si>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</si>
  <si>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</si>
  <si>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</si>
  <si>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</si>
  <si>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</si>
  <si>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</si>
  <si>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</si>
  <si>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</si>
  <si>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</si>
  <si>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</si>
  <si>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</si>
  <si>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</si>
  <si>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</si>
  <si>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</si>
  <si>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</si>
  <si>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</si>
  <si>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</si>
  <si>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</si>
  <si>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</si>
  <si>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</si>
  <si>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</si>
  <si>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</si>
  <si>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</si>
  <si>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</si>
  <si>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</si>
  <si>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</si>
  <si>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</si>
  <si>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</si>
  <si>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</si>
  <si>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</si>
  <si>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</si>
  <si>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</si>
  <si>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</si>
  <si>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</si>
  <si>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</si>
  <si>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</si>
  <si>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</si>
  <si>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</si>
  <si>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</si>
  <si>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</si>
  <si>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</si>
  <si>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</si>
  <si>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</si>
  <si>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</si>
  <si>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</si>
  <si>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</si>
  <si>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</si>
  <si>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</si>
  <si>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</si>
  <si>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</si>
  <si>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</si>
  <si>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</si>
  <si>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</si>
  <si>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</si>
  <si>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</si>
  <si>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</si>
  <si>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</si>
  <si>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</si>
  <si>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</si>
  <si>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</si>
  <si>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</si>
  <si>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</si>
  <si>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</si>
  <si>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</si>
  <si>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</si>
  <si>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</si>
  <si>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</si>
  <si>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</si>
  <si>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</si>
  <si>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</si>
  <si>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</si>
  <si>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</si>
  <si>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</si>
  <si>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</si>
  <si>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</si>
  <si>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</si>
  <si>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</si>
  <si>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</si>
  <si>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</si>
  <si>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</si>
  <si>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</si>
  <si>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</si>
  <si>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</si>
  <si>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</si>
  <si>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</si>
  <si>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</si>
  <si>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</si>
  <si>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</si>
  <si>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</si>
  <si>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</si>
  <si>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</si>
  <si>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</si>
  <si>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</si>
  <si>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</si>
  <si>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</si>
  <si>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</si>
  <si>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</si>
  <si>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</si>
  <si>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</si>
  <si>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</si>
  <si>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</si>
  <si>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</si>
  <si>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</si>
  <si>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</si>
  <si>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</si>
  <si>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</si>
  <si>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</si>
  <si>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</si>
  <si>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</si>
  <si>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</si>
  <si>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</si>
  <si>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</si>
  <si>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</si>
  <si>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</si>
  <si>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</si>
  <si>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</si>
  <si>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</si>
  <si>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</si>
  <si>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</si>
  <si>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</si>
  <si>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</si>
  <si>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</si>
  <si>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</si>
  <si>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</si>
  <si>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</si>
  <si>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</si>
  <si>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</si>
  <si>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</si>
  <si>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</si>
  <si>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</si>
  <si>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</si>
  <si>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</si>
  <si>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</si>
  <si>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</si>
  <si>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</si>
  <si>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</si>
  <si>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</si>
  <si>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</si>
  <si>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</si>
  <si>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</si>
  <si>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</si>
  <si>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</si>
  <si>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</si>
  <si>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</si>
  <si>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</si>
  <si>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</si>
  <si>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</si>
  <si>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</si>
  <si>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</si>
  <si>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</si>
  <si>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</si>
  <si>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</si>
  <si>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</si>
  <si>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</si>
  <si>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</si>
  <si>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</si>
  <si>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</si>
  <si>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</si>
  <si>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</si>
  <si>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</si>
  <si>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</si>
  <si>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</si>
  <si>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</si>
  <si>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</si>
  <si>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</si>
  <si>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</si>
  <si>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</si>
  <si>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</si>
  <si>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</si>
  <si>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</si>
  <si>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</si>
  <si>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</si>
  <si>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</si>
  <si>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</si>
  <si>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</si>
  <si>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</si>
  <si>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</si>
  <si>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</si>
  <si>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</si>
  <si>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</si>
  <si>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</si>
  <si>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</si>
  <si>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</si>
  <si>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</si>
  <si>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</si>
  <si>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</si>
  <si>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</si>
  <si>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</si>
  <si>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</si>
  <si>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</si>
  <si>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</si>
  <si>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</si>
  <si>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</si>
  <si>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</si>
  <si>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</si>
  <si>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</si>
  <si>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</si>
  <si>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</si>
  <si>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</si>
  <si>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</si>
  <si>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</si>
  <si>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</si>
  <si>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</si>
  <si>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</si>
  <si>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</si>
  <si>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</si>
  <si>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</si>
  <si>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</si>
  <si>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</si>
  <si>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</si>
  <si>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</si>
  <si>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</si>
  <si>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</si>
  <si>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</si>
  <si>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</si>
  <si>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</si>
  <si>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</si>
  <si>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</si>
  <si>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</si>
  <si>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</si>
  <si>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</si>
  <si>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</si>
  <si>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</si>
  <si>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</si>
  <si>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</si>
  <si>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</si>
  <si>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</si>
  <si>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</si>
  <si>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</si>
  <si>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</si>
  <si>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</si>
  <si>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</si>
  <si>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</si>
  <si>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</si>
  <si>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</si>
  <si>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</si>
  <si>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</si>
  <si>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</si>
  <si>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</si>
  <si>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</si>
  <si>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</si>
  <si>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</si>
  <si>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</si>
  <si>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</si>
  <si>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</si>
  <si>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</si>
  <si>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</si>
  <si>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</si>
  <si>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</si>
  <si>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</si>
  <si>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</si>
  <si>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</si>
  <si>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</si>
  <si>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</si>
  <si>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</si>
  <si>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</si>
  <si>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</si>
  <si>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</si>
  <si>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</si>
  <si>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</si>
  <si>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</si>
  <si>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</si>
  <si>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</si>
  <si>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</si>
  <si>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</si>
  <si>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</si>
  <si>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</si>
  <si>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</si>
  <si>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</si>
  <si>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</si>
  <si>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</si>
  <si>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</si>
  <si>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</si>
  <si>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</si>
  <si>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</si>
  <si>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</si>
  <si>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</si>
  <si>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</si>
  <si>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</si>
  <si>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</si>
  <si>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</si>
  <si>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</si>
  <si>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</si>
  <si>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</si>
  <si>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</si>
  <si>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</si>
  <si>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</si>
  <si>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</si>
  <si>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</si>
  <si>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</si>
  <si>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</si>
  <si>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</si>
  <si>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</si>
  <si>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</si>
  <si>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</si>
  <si>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</si>
  <si>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</si>
  <si>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</si>
  <si>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</si>
  <si>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</si>
  <si>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</si>
  <si>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</si>
  <si>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</si>
  <si>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</si>
  <si>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</si>
  <si>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</si>
  <si>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</si>
  <si>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</si>
  <si>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</si>
  <si>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</si>
  <si>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</si>
  <si>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</si>
  <si>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</si>
  <si>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</si>
  <si>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</si>
  <si>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</si>
  <si>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</si>
  <si>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</si>
  <si>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</si>
  <si>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</si>
  <si>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</si>
  <si>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</si>
  <si>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</si>
  <si>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</si>
  <si>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</si>
  <si>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</si>
  <si>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</si>
  <si>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</si>
  <si>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</si>
  <si>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</si>
  <si>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</si>
  <si>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</si>
  <si>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</si>
  <si>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</si>
  <si>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</si>
  <si>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</si>
  <si>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</si>
  <si>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</si>
  <si>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</si>
  <si>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</si>
  <si>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</si>
  <si>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</si>
  <si>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</si>
  <si>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</si>
  <si>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</si>
  <si>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</si>
  <si>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</si>
  <si>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</si>
  <si>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</si>
  <si>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</si>
  <si>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</si>
  <si>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</si>
  <si>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</si>
  <si>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</si>
  <si>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</si>
  <si>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</si>
  <si>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</si>
  <si>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</si>
  <si>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</si>
  <si>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</si>
  <si>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</si>
  <si>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</si>
  <si>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</si>
  <si>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</si>
  <si>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</si>
  <si>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</si>
  <si>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</si>
  <si>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</si>
  <si>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</si>
  <si>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</si>
  <si>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</si>
  <si>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</si>
  <si>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</si>
  <si>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</si>
  <si>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</si>
  <si>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</si>
  <si>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</si>
  <si>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</si>
  <si>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</si>
  <si>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</si>
  <si>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</si>
  <si>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</si>
  <si>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</si>
  <si>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</si>
  <si>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</si>
  <si>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</si>
  <si>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</si>
  <si>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</si>
  <si>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</si>
  <si>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</si>
  <si>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</si>
  <si>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</si>
  <si>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</si>
  <si>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</si>
  <si>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</si>
  <si>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</si>
  <si>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</si>
  <si>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</si>
  <si>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</si>
  <si>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</si>
  <si>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</si>
  <si>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</si>
  <si>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</si>
  <si>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</si>
  <si>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</si>
  <si>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</si>
  <si>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</si>
  <si>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</si>
  <si>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</si>
  <si>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</si>
  <si>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</si>
  <si>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</si>
  <si>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</si>
  <si>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</si>
  <si>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</si>
  <si>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</si>
  <si>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</si>
  <si>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</si>
  <si>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</si>
  <si>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</si>
  <si>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</si>
  <si>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</si>
  <si>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</si>
  <si>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</si>
  <si>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</si>
  <si>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</si>
  <si>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</si>
  <si>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</si>
  <si>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</si>
  <si>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</si>
  <si>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</si>
  <si>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</si>
  <si>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</si>
  <si>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</si>
  <si>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</si>
  <si>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</si>
  <si>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</si>
  <si>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</si>
  <si>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</si>
  <si>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</si>
  <si>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</si>
  <si>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</si>
  <si>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</si>
  <si>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</si>
  <si>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</si>
  <si>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</si>
  <si>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</si>
  <si>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</si>
  <si>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</si>
  <si>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</si>
  <si>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</si>
  <si>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</si>
  <si>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</si>
  <si>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</si>
  <si>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</si>
  <si>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</si>
  <si>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</si>
  <si>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</si>
  <si>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</si>
  <si>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</si>
  <si>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</si>
  <si>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</si>
  <si>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</si>
  <si>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</si>
  <si>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</si>
  <si>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</si>
  <si>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</si>
  <si>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</si>
  <si>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</si>
  <si>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</si>
  <si>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</si>
  <si>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</si>
  <si>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</si>
  <si>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</si>
  <si>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</si>
  <si>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</si>
  <si>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</si>
  <si>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</si>
  <si>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</si>
  <si>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</si>
  <si>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</si>
  <si>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</si>
  <si>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</si>
  <si>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</si>
  <si>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</si>
  <si>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</si>
  <si>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</si>
  <si>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</si>
  <si>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</si>
  <si>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</si>
  <si>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</si>
  <si>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</si>
  <si>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</si>
  <si>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</si>
  <si>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</si>
  <si>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</si>
  <si>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</si>
  <si>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</si>
  <si>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</si>
  <si>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</si>
  <si>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</si>
  <si>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</si>
  <si>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</si>
  <si>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</si>
  <si>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</si>
  <si>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</si>
  <si>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</si>
  <si>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</si>
  <si>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</si>
  <si>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</si>
  <si>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</si>
  <si>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</si>
  <si>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</si>
  <si>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</si>
  <si>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</si>
  <si>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</si>
  <si>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</si>
  <si>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</si>
  <si>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</si>
  <si>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</si>
  <si>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</si>
  <si>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</si>
  <si>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</si>
  <si>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</si>
  <si>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</si>
  <si>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</si>
  <si>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</si>
  <si>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</si>
  <si>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</si>
  <si>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</si>
  <si>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</si>
  <si>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</si>
  <si>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</si>
  <si>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</si>
  <si>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</si>
  <si>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</si>
  <si>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</si>
  <si>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</si>
  <si>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</si>
  <si>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</si>
  <si>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</si>
  <si>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</si>
  <si>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</si>
  <si>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</si>
  <si>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</si>
  <si>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</si>
  <si>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</si>
  <si>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</si>
  <si>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</si>
  <si>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</si>
  <si>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</si>
  <si>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</si>
  <si>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</si>
  <si>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</si>
  <si>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</si>
  <si>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</si>
  <si>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</si>
  <si>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</si>
  <si>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</si>
  <si>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</si>
  <si>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</si>
  <si>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</si>
  <si>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</si>
  <si>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</si>
  <si>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</si>
  <si>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</si>
  <si>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</si>
  <si>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</si>
  <si>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</si>
  <si>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</si>
  <si>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</si>
  <si>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</si>
  <si>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</si>
  <si>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</si>
  <si>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</si>
  <si>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</si>
  <si>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</si>
  <si>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</si>
  <si>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</si>
  <si>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</si>
  <si>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</si>
  <si>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</si>
  <si>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</si>
  <si>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</si>
  <si>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</si>
  <si>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</si>
  <si>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</si>
  <si>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</si>
  <si>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</si>
  <si>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</si>
  <si>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</si>
  <si>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</si>
  <si>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</si>
  <si>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</si>
  <si>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</si>
  <si>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</si>
  <si>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</si>
  <si>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</si>
  <si>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</si>
  <si>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</si>
  <si>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</si>
  <si>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</si>
  <si>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</si>
  <si>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</si>
  <si>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</si>
  <si>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</si>
  <si>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</si>
  <si>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</si>
  <si>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</si>
  <si>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</si>
  <si>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</si>
  <si>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</si>
  <si>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</si>
  <si>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</si>
  <si>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</si>
  <si>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</si>
  <si>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</si>
  <si>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</si>
  <si>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</si>
  <si>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</si>
  <si>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</si>
  <si>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</si>
  <si>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</si>
  <si>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</si>
  <si>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</si>
  <si>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</si>
  <si>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</si>
  <si>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</si>
  <si>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</si>
  <si>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</si>
  <si>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</si>
  <si>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</si>
  <si>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</si>
  <si>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</si>
  <si>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</si>
  <si>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</si>
  <si>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</si>
  <si>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</si>
  <si>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</si>
  <si>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</si>
  <si>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</si>
  <si>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</si>
  <si>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</si>
  <si>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</si>
  <si>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</si>
  <si>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</si>
  <si>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</si>
  <si>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</si>
  <si>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</si>
  <si>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</si>
  <si>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</si>
  <si>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</si>
  <si>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</si>
  <si>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</si>
  <si>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</si>
  <si>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</si>
  <si>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</si>
  <si>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</si>
  <si>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</si>
  <si>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</si>
  <si>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</si>
  <si>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</si>
  <si>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</si>
  <si>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</si>
  <si>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</si>
  <si>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</si>
  <si>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</si>
  <si>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</si>
  <si>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</si>
  <si>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</si>
  <si>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</si>
  <si>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</si>
  <si>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</si>
  <si>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</si>
  <si>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</si>
  <si>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</si>
  <si>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</si>
  <si>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</si>
  <si>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</si>
  <si>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</si>
  <si>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</si>
  <si>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</si>
  <si>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</si>
  <si>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</si>
  <si>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</si>
  <si>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</si>
  <si>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</si>
  <si>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</si>
  <si>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</si>
  <si>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</si>
  <si>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</si>
  <si>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</si>
  <si>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</si>
  <si>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</si>
  <si>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</si>
  <si>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</si>
  <si>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</si>
  <si>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</si>
  <si>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</si>
  <si>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</si>
  <si>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</si>
  <si>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</si>
  <si>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</si>
  <si>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</si>
  <si>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</si>
  <si>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</si>
  <si>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</si>
  <si>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</si>
  <si>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</si>
  <si>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</si>
  <si>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</si>
  <si>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</si>
  <si>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</si>
  <si>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</si>
  <si>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</si>
  <si>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</si>
  <si>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</si>
  <si>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</si>
  <si>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</si>
  <si>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</si>
  <si>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</si>
  <si>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</si>
  <si>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</si>
  <si>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</si>
  <si>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</si>
  <si>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</si>
  <si>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</si>
  <si>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</si>
  <si>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</si>
  <si>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</si>
  <si>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</si>
  <si>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</si>
  <si>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</si>
  <si>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</si>
  <si>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</si>
  <si>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</si>
  <si>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</si>
  <si>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</si>
  <si>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</si>
  <si>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</si>
  <si>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</si>
  <si>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</si>
  <si>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</si>
  <si>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</si>
  <si>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</si>
  <si>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</si>
  <si>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</si>
  <si>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</si>
  <si>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</si>
  <si>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</si>
  <si>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</si>
  <si>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</si>
  <si>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</si>
  <si>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</si>
  <si>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</si>
  <si>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</si>
  <si>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</si>
  <si>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</si>
  <si>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</si>
  <si>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</si>
  <si>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</si>
  <si>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</si>
  <si>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</si>
  <si>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</si>
  <si>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</si>
  <si>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</si>
  <si>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</si>
  <si>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</si>
  <si>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</si>
  <si>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</si>
  <si>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</si>
  <si>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</si>
  <si>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</si>
  <si>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</si>
  <si>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</si>
  <si>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</si>
  <si>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</si>
  <si>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</si>
  <si>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</si>
  <si>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</si>
  <si>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</si>
  <si>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</si>
  <si>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</si>
  <si>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</si>
  <si>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</si>
  <si>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</si>
  <si>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</si>
  <si>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</si>
  <si>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</si>
  <si>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</si>
  <si>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</si>
  <si>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</si>
  <si>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</si>
  <si>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</si>
  <si>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</si>
  <si>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</si>
  <si>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</si>
  <si>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</si>
  <si>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</si>
  <si>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</si>
  <si>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</si>
  <si>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</si>
  <si>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</si>
  <si>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</si>
  <si>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</si>
  <si>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</si>
  <si>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</si>
  <si>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</si>
  <si>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</si>
  <si>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</si>
  <si>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</si>
  <si>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</si>
  <si>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</si>
  <si>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</si>
  <si>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</si>
  <si>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</si>
  <si>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</si>
  <si>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</si>
  <si>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</si>
  <si>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</si>
  <si>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</si>
  <si>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</si>
  <si>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</si>
  <si>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</si>
  <si>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</si>
  <si>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</si>
  <si>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</si>
  <si>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</si>
  <si>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</si>
  <si>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</si>
  <si>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</si>
  <si>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</si>
  <si>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</si>
  <si>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</si>
  <si>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</si>
  <si>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</si>
  <si>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</si>
  <si>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</si>
  <si>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</si>
  <si>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</si>
  <si>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</si>
  <si>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</si>
  <si>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</si>
  <si>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</si>
  <si>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</si>
  <si>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</si>
  <si>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</si>
  <si>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</si>
  <si>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</si>
  <si>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</si>
  <si>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</si>
  <si>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</si>
  <si>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</si>
  <si>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</si>
  <si>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</si>
  <si>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</si>
  <si>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</si>
  <si>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</si>
  <si>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</si>
  <si>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</si>
  <si>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</si>
  <si>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</si>
  <si>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</si>
  <si>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</si>
  <si>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</si>
  <si>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</si>
  <si>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</si>
  <si>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</si>
  <si>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</si>
  <si>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</si>
  <si>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</si>
  <si>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</si>
  <si>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</si>
  <si>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</si>
  <si>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</si>
  <si>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</si>
  <si>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</si>
  <si>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</si>
  <si>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</si>
  <si>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</si>
  <si>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</si>
  <si>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</si>
  <si>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</si>
  <si>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</si>
  <si>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</si>
  <si>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</si>
  <si>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</si>
  <si>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</si>
  <si>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</si>
  <si>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</si>
  <si>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</si>
  <si>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</si>
  <si>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</si>
  <si>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</si>
  <si>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</si>
  <si>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</si>
  <si>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</si>
  <si>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</si>
  <si>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</si>
  <si>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</si>
  <si>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</si>
  <si>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</si>
  <si>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</si>
  <si>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</si>
  <si>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</si>
  <si>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</si>
  <si>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</si>
  <si>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</si>
  <si>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</si>
  <si>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</si>
  <si>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</si>
  <si>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</si>
  <si>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</si>
  <si>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</si>
  <si>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</si>
  <si>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</si>
  <si>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</si>
  <si>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</si>
  <si>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</si>
  <si>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</si>
  <si>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</si>
  <si>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</si>
  <si>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</si>
  <si>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</si>
  <si>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</si>
  <si>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</si>
  <si>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</si>
  <si>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</si>
  <si>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</si>
  <si>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</si>
  <si>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</si>
  <si>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</si>
  <si>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</si>
  <si>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</si>
  <si>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</si>
  <si>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</si>
  <si>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</si>
  <si>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</si>
  <si>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</si>
  <si>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</si>
  <si>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</si>
  <si>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</si>
  <si>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</si>
  <si>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</si>
  <si>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</si>
  <si>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</si>
  <si>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</si>
  <si>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</si>
  <si>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</si>
  <si>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</si>
  <si>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</si>
  <si>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</si>
  <si>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</si>
  <si>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</si>
  <si>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</si>
  <si>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</si>
  <si>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</si>
  <si>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</si>
  <si>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</si>
  <si>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</si>
  <si>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</si>
  <si>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</si>
  <si>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</si>
  <si>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</si>
  <si>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</si>
  <si>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</si>
  <si>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</si>
  <si>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</si>
  <si>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</si>
  <si>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</si>
  <si>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</si>
  <si>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</si>
  <si>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</si>
  <si>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</si>
  <si>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</si>
  <si>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</si>
  <si>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</si>
  <si>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</si>
  <si>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</si>
  <si>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</si>
  <si>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</si>
  <si>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</si>
  <si>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</si>
  <si>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</si>
  <si>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</si>
  <si>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</si>
  <si>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</si>
  <si>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</si>
  <si>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</si>
  <si>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</si>
  <si>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</si>
  <si>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</si>
  <si>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</si>
  <si>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</si>
  <si>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</si>
  <si>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</si>
  <si>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</si>
  <si>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</si>
  <si>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</si>
  <si>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</si>
  <si>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</si>
  <si>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</si>
  <si>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</si>
  <si>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</si>
  <si>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</si>
  <si>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</si>
  <si>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</si>
  <si>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</si>
  <si>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</si>
  <si>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</si>
  <si>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</si>
  <si>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</si>
  <si>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</si>
  <si>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</si>
  <si>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</si>
  <si>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</si>
  <si>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</si>
  <si>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</si>
  <si>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</si>
  <si>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</si>
  <si>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</si>
  <si>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</si>
  <si>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</si>
  <si>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</si>
  <si>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</si>
  <si>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</si>
  <si>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</si>
  <si>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</si>
  <si>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</si>
  <si>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</si>
  <si>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</si>
  <si>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</si>
  <si>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</si>
  <si>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</si>
  <si>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</si>
  <si>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</si>
  <si>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</si>
  <si>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</si>
  <si>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</si>
  <si>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</si>
  <si>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</si>
  <si>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</si>
  <si>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</si>
  <si>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</si>
  <si>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</si>
  <si>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</si>
  <si>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</si>
  <si>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</si>
  <si>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</si>
  <si>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</si>
  <si>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</si>
  <si>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</si>
  <si>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</si>
  <si>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</si>
  <si>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</si>
  <si>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</si>
  <si>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</si>
  <si>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</si>
  <si>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</si>
  <si>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</si>
  <si>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</si>
  <si>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</si>
  <si>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</si>
  <si>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</si>
  <si>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</si>
  <si>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</si>
  <si>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</si>
  <si>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</si>
  <si>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</si>
  <si>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</si>
  <si>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</si>
  <si>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</si>
  <si>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</si>
  <si>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</si>
  <si>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</si>
  <si>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</si>
  <si>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</si>
  <si>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</si>
  <si>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</si>
  <si>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</si>
  <si>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</si>
  <si>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</si>
  <si>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</si>
  <si>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</si>
  <si>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</si>
  <si>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</si>
  <si>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</si>
  <si>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</si>
  <si>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</si>
  <si>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</si>
  <si>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</si>
  <si>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</si>
  <si>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</si>
  <si>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</si>
  <si>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</si>
  <si>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</si>
  <si>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</si>
  <si>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</si>
  <si>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</si>
  <si>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</si>
  <si>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</si>
  <si>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</si>
  <si>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</si>
  <si>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</si>
  <si>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</si>
  <si>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</si>
  <si>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</si>
  <si>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</si>
  <si>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</si>
  <si>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</si>
  <si>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</si>
  <si>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</si>
  <si>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</si>
  <si>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</si>
  <si>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</si>
  <si>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</si>
  <si>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</si>
  <si>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</si>
  <si>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</si>
  <si>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</si>
  <si>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</si>
  <si>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</si>
  <si>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</si>
  <si>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</si>
  <si>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</si>
  <si>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</si>
  <si>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</si>
  <si>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</si>
  <si>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</si>
  <si>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</si>
  <si>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</si>
  <si>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</si>
  <si>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</si>
  <si>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</si>
  <si>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</si>
  <si>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</si>
  <si>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</si>
  <si>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</si>
  <si>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</si>
  <si>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</si>
  <si>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</si>
  <si>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</si>
  <si>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</si>
  <si>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</si>
  <si>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</si>
  <si>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</si>
  <si>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</si>
  <si>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</si>
  <si>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</si>
  <si>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</si>
  <si>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</si>
  <si>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</si>
  <si>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</si>
  <si>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</si>
  <si>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</si>
  <si>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</si>
  <si>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</si>
  <si>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</si>
  <si>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</si>
  <si>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</si>
  <si>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</si>
  <si>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</si>
  <si>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</si>
  <si>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</si>
  <si>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</si>
  <si>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</si>
  <si>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</si>
  <si>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</si>
  <si>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</si>
  <si>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</si>
  <si>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</si>
  <si>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</si>
  <si>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</si>
  <si>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</si>
  <si>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</si>
  <si>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</si>
  <si>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</si>
  <si>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</si>
  <si>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</si>
  <si>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</si>
  <si>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</si>
  <si>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</si>
  <si>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</si>
  <si>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</si>
  <si>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</si>
  <si>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</si>
  <si>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</si>
  <si>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</si>
  <si>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</si>
  <si>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</si>
  <si>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</si>
  <si>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</si>
  <si>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</si>
  <si>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</si>
  <si>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</si>
  <si>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</si>
  <si>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</si>
  <si>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</si>
  <si>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</si>
  <si>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</si>
  <si>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</si>
  <si>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</si>
  <si>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</si>
  <si>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</si>
  <si>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</si>
  <si>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</si>
  <si>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</si>
  <si>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</si>
  <si>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</si>
  <si>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</si>
  <si>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</si>
  <si>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</si>
  <si>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</si>
  <si>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</si>
  <si>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</si>
  <si>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</si>
  <si>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</si>
  <si>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</si>
  <si>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</si>
  <si>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</si>
  <si>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</si>
  <si>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</si>
  <si>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</si>
  <si>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</si>
  <si>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</si>
  <si>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</si>
  <si>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</si>
  <si>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</si>
  <si>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</si>
  <si>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</si>
  <si>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</si>
  <si>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</si>
  <si>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</si>
  <si>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</si>
  <si>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</si>
  <si>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</si>
  <si>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</si>
  <si>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</si>
  <si>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</si>
  <si>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</si>
  <si>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</si>
  <si>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</si>
  <si>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</si>
  <si>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</si>
  <si>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</si>
  <si>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</si>
  <si>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</si>
  <si>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</si>
  <si>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</si>
  <si>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</si>
  <si>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</si>
  <si>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</si>
  <si>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</si>
  <si>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</si>
  <si>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</si>
  <si>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</si>
  <si>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</si>
  <si>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</si>
  <si>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</si>
  <si>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</si>
  <si>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</si>
  <si>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</si>
  <si>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</si>
  <si>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</si>
  <si>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</si>
  <si>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</si>
  <si>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</si>
  <si>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</si>
  <si>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</si>
  <si>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</si>
  <si>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</si>
  <si>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</si>
  <si>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</si>
  <si>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</si>
  <si>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</si>
  <si>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</si>
  <si>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</si>
  <si>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</si>
  <si>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</si>
  <si>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</si>
  <si>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</si>
  <si>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</si>
  <si>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</si>
  <si>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</si>
  <si>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</si>
  <si>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</si>
  <si>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</si>
  <si>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</si>
  <si>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</si>
  <si>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</si>
  <si>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</si>
  <si>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</si>
  <si>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</si>
  <si>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</si>
  <si>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</si>
  <si>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</si>
  <si>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</si>
  <si>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</si>
  <si>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</si>
  <si>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</si>
  <si>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</si>
  <si>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</si>
  <si>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</si>
  <si>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</si>
  <si>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</si>
  <si>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</si>
  <si>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</si>
  <si>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</si>
  <si>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</si>
  <si>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</si>
  <si>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</si>
  <si>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</si>
  <si>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</si>
  <si>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</si>
  <si>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</si>
  <si>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</si>
  <si>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</si>
  <si>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</si>
  <si>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</si>
  <si>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</si>
  <si>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</si>
  <si>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</si>
  <si>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</si>
  <si>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</si>
  <si>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</si>
  <si>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</si>
  <si>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</si>
  <si>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</si>
  <si>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</si>
  <si>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</si>
  <si>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</si>
  <si>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</si>
  <si>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</si>
  <si>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</si>
  <si>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</si>
  <si>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</si>
  <si>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</si>
  <si>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</si>
  <si>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</si>
  <si>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</si>
  <si>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</si>
  <si>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</si>
  <si>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</si>
  <si>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</si>
  <si>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</si>
  <si>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</si>
  <si>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</si>
  <si>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</si>
  <si>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</si>
  <si>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</si>
  <si>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</si>
  <si>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</si>
  <si>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</si>
  <si>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</si>
  <si>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</si>
  <si>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</si>
  <si>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</si>
  <si>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</si>
  <si>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</si>
  <si>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</si>
  <si>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</si>
  <si>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</si>
  <si>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</si>
  <si>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</si>
  <si>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</si>
  <si>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</si>
  <si>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</si>
  <si>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</si>
  <si>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</si>
  <si>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</si>
  <si>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</si>
  <si>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</si>
  <si>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</si>
  <si>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</si>
  <si>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</si>
  <si>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</si>
  <si>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</si>
  <si>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</si>
  <si>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</si>
  <si>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</si>
  <si>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</si>
  <si>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</si>
  <si>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</si>
  <si>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</si>
  <si>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</si>
  <si>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</si>
  <si>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</si>
  <si>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</si>
  <si>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</si>
  <si>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</si>
  <si>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</si>
  <si>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</si>
  <si>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</si>
  <si>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</si>
  <si>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</si>
  <si>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</si>
  <si>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</si>
  <si>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</si>
  <si>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</si>
  <si>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</si>
  <si>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</si>
  <si>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</si>
  <si>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</si>
  <si>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</si>
  <si>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</si>
  <si>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</si>
  <si>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</si>
  <si>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</si>
  <si>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</si>
  <si>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</si>
  <si>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</si>
  <si>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</si>
  <si>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</si>
  <si>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</si>
  <si>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</si>
  <si>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</si>
  <si>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</si>
  <si>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</si>
  <si>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</si>
  <si>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</si>
  <si>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</si>
  <si>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</si>
  <si>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</si>
  <si>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</si>
  <si>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</si>
  <si>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</si>
  <si>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</si>
  <si>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</si>
  <si>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</si>
  <si>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</si>
  <si>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</si>
  <si>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</si>
  <si>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</si>
  <si>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</si>
  <si>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</si>
  <si>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</si>
  <si>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</si>
  <si>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</si>
  <si>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</si>
  <si>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</si>
  <si>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</si>
  <si>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</si>
  <si>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</si>
  <si>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</si>
  <si>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</si>
  <si>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</si>
  <si>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</si>
  <si>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</si>
  <si>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</si>
  <si>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</si>
  <si>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</si>
  <si>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</si>
  <si>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</si>
  <si>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</si>
  <si>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</si>
  <si>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</si>
  <si>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</si>
  <si>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</si>
  <si>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</si>
  <si>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</si>
  <si>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</si>
  <si>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</si>
  <si>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</si>
  <si>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</si>
  <si>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</si>
  <si>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</si>
  <si>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</si>
  <si>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</si>
  <si>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</si>
  <si>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</si>
  <si>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</si>
  <si>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</si>
  <si>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</si>
  <si>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</si>
  <si>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</si>
  <si>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</si>
  <si>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</si>
  <si>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</si>
  <si>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</si>
  <si>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</si>
  <si>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</si>
  <si>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</si>
  <si>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</si>
  <si>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</si>
  <si>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</si>
  <si>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</si>
  <si>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</si>
  <si>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</si>
  <si>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</si>
  <si>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</si>
  <si>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</si>
  <si>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</si>
  <si>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</si>
  <si>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</si>
  <si>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</si>
  <si>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</si>
  <si>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</si>
  <si>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</si>
  <si>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</si>
  <si>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</si>
  <si>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</si>
  <si>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</si>
  <si>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</si>
  <si>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</si>
  <si>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</si>
  <si>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</si>
  <si>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</si>
  <si>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</si>
  <si>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</si>
  <si>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</si>
  <si>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</si>
  <si>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</si>
  <si>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</si>
  <si>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</si>
  <si>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</si>
  <si>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</si>
  <si>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</si>
  <si>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</si>
  <si>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</si>
  <si>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</si>
  <si>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</si>
  <si>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</si>
  <si>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</si>
  <si>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</si>
  <si>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</si>
  <si>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</si>
  <si>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</si>
  <si>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</si>
  <si>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</si>
  <si>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</si>
  <si>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</si>
  <si>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</si>
  <si>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</si>
  <si>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</si>
  <si>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</si>
  <si>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</si>
  <si>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</si>
  <si>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</si>
  <si>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</si>
  <si>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</si>
  <si>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</si>
  <si>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</si>
  <si>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</si>
  <si>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</si>
  <si>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</si>
  <si>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</si>
  <si>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</si>
  <si>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</si>
  <si>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</si>
  <si>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</si>
  <si>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</si>
  <si>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</si>
  <si>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</si>
  <si>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</si>
  <si>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</si>
  <si>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</si>
  <si>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</si>
  <si>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</si>
  <si>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</si>
  <si>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</si>
  <si>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</si>
  <si>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</si>
  <si>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</si>
  <si>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</si>
  <si>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</si>
  <si>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</si>
  <si>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</si>
  <si>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</si>
  <si>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</si>
  <si>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</si>
  <si>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</si>
  <si>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</si>
  <si>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</si>
  <si>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</si>
  <si>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</si>
  <si>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</si>
  <si>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</si>
  <si>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</si>
  <si>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</si>
  <si>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</si>
  <si>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</si>
  <si>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</si>
  <si>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</si>
  <si>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</si>
  <si>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</si>
  <si>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</si>
  <si>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</si>
  <si>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</si>
  <si>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</si>
  <si>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</si>
  <si>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</si>
  <si>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</si>
  <si>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</si>
  <si>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</si>
  <si>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</si>
  <si>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</si>
  <si>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</si>
  <si>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</si>
  <si>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</si>
  <si>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</si>
  <si>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</si>
  <si>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</si>
  <si>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</si>
  <si>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</si>
  <si>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</si>
  <si>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</si>
  <si>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</si>
  <si>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</si>
  <si>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</si>
  <si>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</si>
  <si>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</si>
  <si>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</si>
  <si>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</si>
  <si>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</si>
  <si>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</si>
  <si>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</si>
  <si>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</si>
  <si>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</si>
  <si>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</si>
  <si>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</si>
  <si>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</si>
  <si>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</si>
  <si>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</si>
  <si>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</si>
  <si>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</si>
  <si>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</si>
  <si>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</si>
  <si>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</si>
  <si>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</si>
  <si>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</si>
  <si>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</si>
  <si>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</si>
  <si>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</si>
  <si>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</si>
  <si>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</si>
  <si>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</si>
  <si>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</si>
  <si>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</si>
  <si>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</si>
  <si>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</si>
  <si>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</si>
  <si>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</si>
  <si>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</si>
  <si>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</si>
  <si>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</si>
  <si>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</si>
  <si>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</si>
  <si>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</si>
  <si>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</si>
  <si>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</si>
  <si>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</si>
  <si>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</si>
  <si>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</si>
  <si>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</si>
  <si>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</si>
  <si>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</si>
  <si>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</si>
  <si>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</si>
  <si>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</si>
  <si>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</si>
  <si>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</si>
  <si>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</si>
  <si>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</si>
  <si>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</si>
  <si>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</si>
  <si>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</si>
  <si>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</si>
  <si>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</si>
  <si>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</si>
  <si>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</si>
  <si>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</si>
  <si>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</si>
  <si>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</si>
  <si>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</si>
  <si>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</si>
  <si>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</si>
  <si>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</si>
  <si>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</si>
  <si>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</si>
  <si>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</si>
  <si>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</si>
  <si>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</si>
  <si>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</si>
  <si>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</si>
  <si>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</si>
  <si>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</si>
  <si>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</si>
  <si>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</si>
  <si>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</si>
  <si>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</si>
  <si>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</si>
  <si>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</si>
  <si>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</si>
  <si>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</si>
  <si>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</si>
  <si>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</si>
  <si>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</si>
  <si>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</si>
  <si>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</si>
  <si>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</si>
  <si>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</si>
  <si>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</si>
  <si>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</si>
  <si>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</si>
  <si>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</si>
  <si>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</si>
  <si>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</si>
  <si>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</si>
  <si>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</si>
  <si>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</si>
  <si>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</si>
  <si>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</si>
  <si>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</si>
  <si>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</si>
  <si>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</si>
  <si>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</si>
  <si>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</si>
  <si>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</si>
  <si>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</si>
  <si>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</si>
  <si>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</si>
  <si>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</si>
  <si>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</si>
  <si>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</si>
  <si>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</si>
  <si>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</si>
  <si>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</si>
  <si>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</si>
  <si>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</si>
  <si>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</si>
  <si>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</si>
  <si>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</si>
  <si>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</si>
  <si>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</si>
  <si>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</si>
  <si>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</si>
  <si>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</si>
  <si>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</si>
  <si>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</si>
  <si>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</si>
  <si>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</si>
  <si>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</si>
  <si>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</si>
  <si>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</si>
  <si>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</si>
  <si>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</si>
  <si>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</si>
  <si>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</si>
  <si>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</si>
  <si>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</si>
  <si>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</si>
  <si>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</si>
  <si>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</si>
  <si>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</si>
  <si>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</si>
  <si>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</si>
  <si>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</si>
  <si>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</si>
  <si>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</si>
  <si>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</si>
  <si>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</si>
  <si>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</si>
  <si>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</si>
  <si>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</si>
  <si>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</si>
  <si>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</si>
  <si>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</si>
  <si>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</si>
  <si>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</si>
  <si>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</si>
  <si>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</si>
  <si>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</si>
  <si>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</si>
  <si>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</si>
  <si>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</si>
  <si>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</si>
  <si>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</si>
  <si>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</si>
  <si>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</si>
  <si>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</si>
  <si>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</si>
  <si>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</si>
  <si>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</si>
  <si>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</si>
  <si>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</si>
  <si>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</si>
  <si>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</si>
  <si>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</si>
  <si>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</si>
  <si>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</si>
  <si>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</si>
  <si>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</si>
  <si>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</si>
  <si>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</si>
  <si>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</si>
  <si>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</si>
  <si>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</si>
  <si>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</si>
  <si>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</si>
  <si>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</si>
  <si>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</si>
  <si>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</si>
  <si>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</si>
  <si>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</si>
  <si>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</si>
  <si>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</si>
  <si>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</si>
  <si>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</si>
  <si>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</si>
  <si>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</si>
  <si>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</si>
  <si>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</si>
  <si>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</si>
  <si>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</si>
  <si>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</si>
  <si>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</si>
  <si>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</si>
  <si>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</si>
  <si>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</si>
  <si>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</si>
  <si>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</si>
  <si>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</si>
  <si>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</si>
  <si>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</si>
  <si>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</si>
  <si>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</si>
  <si>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</si>
  <si>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</si>
  <si>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</si>
  <si>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</si>
  <si>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</si>
  <si>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</si>
  <si>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</si>
  <si>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</si>
  <si>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</si>
  <si>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</si>
  <si>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</si>
  <si>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</si>
  <si>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</si>
  <si>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</si>
  <si>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</si>
  <si>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</si>
  <si>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</si>
  <si>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</si>
  <si>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</si>
  <si>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</si>
  <si>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</si>
  <si>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</si>
  <si>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</si>
  <si>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</si>
  <si>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</si>
  <si>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</si>
  <si>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</si>
  <si>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</si>
  <si>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</si>
  <si>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</si>
  <si>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</si>
  <si>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</si>
  <si>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</si>
  <si>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</si>
  <si>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</si>
  <si>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</si>
  <si>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</si>
  <si>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</si>
  <si>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</si>
  <si>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</si>
  <si>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</si>
  <si>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</si>
  <si>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</si>
  <si>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</si>
  <si>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</si>
  <si>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</si>
  <si>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</si>
  <si>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</si>
  <si>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</si>
  <si>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</si>
  <si>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</si>
  <si>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</si>
  <si>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</si>
  <si>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</si>
  <si>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</si>
  <si>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</si>
  <si>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</si>
  <si>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</si>
  <si>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</si>
  <si>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</si>
  <si>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</si>
  <si>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</si>
  <si>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</si>
  <si>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</si>
  <si>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</si>
  <si>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</si>
  <si>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</si>
  <si>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</si>
  <si>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</si>
  <si>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</si>
  <si>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</si>
  <si>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</si>
  <si>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</si>
  <si>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</si>
  <si>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</si>
  <si>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</si>
  <si>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</si>
  <si>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</si>
  <si>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</si>
  <si>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</si>
  <si>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</si>
  <si>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</si>
  <si>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</si>
  <si>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</si>
  <si>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</si>
  <si>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</si>
  <si>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</si>
  <si>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</si>
  <si>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</si>
  <si>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</si>
  <si>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</si>
  <si>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</si>
  <si>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</si>
  <si>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</si>
  <si>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</si>
  <si>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</si>
  <si>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</si>
  <si>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</si>
  <si>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</si>
  <si>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</si>
  <si>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</si>
  <si>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</si>
  <si>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</si>
  <si>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</si>
  <si>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</si>
  <si>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</si>
  <si>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</si>
  <si>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</si>
  <si>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</si>
  <si>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</si>
  <si>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</si>
  <si>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</si>
  <si>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</si>
  <si>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</si>
  <si>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</si>
  <si>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</si>
  <si>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</si>
  <si>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</si>
  <si>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</si>
  <si>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</si>
  <si>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</si>
  <si>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</si>
  <si>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</si>
  <si>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</si>
  <si>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</si>
  <si>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</si>
  <si>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</si>
  <si>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</si>
  <si>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</si>
  <si>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</si>
  <si>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</si>
  <si>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</si>
  <si>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</si>
  <si>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</si>
  <si>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</si>
  <si>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</si>
  <si>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</si>
  <si>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</si>
  <si>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</si>
  <si>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</si>
  <si>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</si>
  <si>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</si>
  <si>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</si>
  <si>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</si>
  <si>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</si>
  <si>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</si>
  <si>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</si>
  <si>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</si>
  <si>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</si>
  <si>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</si>
  <si>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</si>
  <si>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</si>
  <si>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</si>
  <si>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</si>
  <si>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</si>
  <si>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</si>
  <si>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</si>
  <si>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</si>
  <si>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</si>
  <si>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</si>
  <si>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</si>
  <si>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</si>
  <si>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</si>
  <si>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</si>
  <si>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</si>
  <si>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</si>
  <si>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</si>
  <si>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</si>
  <si>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</si>
  <si>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</si>
  <si>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</si>
  <si>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</si>
  <si>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</si>
  <si>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</si>
  <si>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</si>
  <si>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</si>
  <si>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</si>
  <si>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</si>
  <si>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</si>
  <si>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</si>
  <si>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</si>
  <si>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</si>
  <si>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</si>
  <si>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</si>
  <si>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</si>
  <si>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</si>
  <si>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</si>
  <si>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</si>
  <si>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</si>
  <si>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</si>
  <si>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</si>
  <si>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</si>
  <si>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</si>
  <si>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</si>
  <si>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</si>
  <si>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</si>
  <si>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</si>
  <si>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</si>
  <si>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</si>
  <si>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</si>
  <si>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</si>
  <si>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</si>
  <si>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</si>
  <si>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</si>
  <si>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</si>
  <si>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</si>
  <si>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</si>
  <si>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</si>
  <si>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</si>
  <si>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</si>
  <si>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</si>
  <si>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</si>
  <si>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</si>
  <si>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</si>
  <si>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</si>
  <si>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</si>
  <si>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</si>
  <si>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</si>
  <si>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</si>
  <si>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</si>
  <si>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</si>
  <si>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</si>
  <si>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</si>
  <si>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</si>
  <si>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</si>
  <si>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</si>
  <si>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</si>
  <si>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</si>
  <si>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</si>
  <si>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</si>
  <si>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</si>
  <si>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</si>
  <si>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</si>
  <si>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</si>
  <si>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</si>
  <si>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</si>
  <si>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</si>
  <si>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</si>
  <si>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</si>
  <si>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</si>
  <si>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</si>
  <si>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</si>
  <si>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</si>
  <si>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</si>
  <si>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</si>
  <si>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</si>
  <si>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</si>
  <si>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</si>
  <si>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</si>
  <si>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</si>
  <si>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</si>
  <si>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</si>
  <si>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</si>
  <si>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</si>
  <si>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</si>
  <si>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</si>
  <si>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</si>
  <si>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</si>
  <si>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</si>
  <si>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</si>
  <si>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</si>
  <si>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</si>
  <si>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</si>
  <si>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</si>
  <si>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</si>
  <si>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</si>
  <si>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</si>
  <si>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</si>
  <si>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</si>
  <si>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</si>
  <si>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</si>
  <si>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</si>
  <si>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</si>
  <si>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</si>
  <si>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</si>
  <si>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</si>
  <si>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</si>
  <si>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</si>
  <si>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</si>
  <si>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</si>
  <si>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</si>
  <si>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</si>
  <si>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</si>
  <si>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</si>
  <si>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</si>
  <si>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</si>
  <si>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</si>
  <si>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</si>
  <si>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</si>
  <si>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</si>
  <si>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</si>
  <si>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</si>
  <si>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</si>
  <si>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</si>
  <si>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</si>
  <si>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</si>
  <si>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</si>
  <si>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</si>
  <si>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</si>
  <si>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</si>
  <si>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</si>
  <si>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</si>
  <si>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</si>
  <si>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</si>
  <si>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</si>
  <si>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</si>
  <si>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</si>
  <si>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</si>
  <si>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</si>
  <si>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</si>
  <si>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</si>
  <si>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</si>
  <si>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</si>
  <si>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</si>
  <si>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</si>
  <si>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</si>
  <si>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</si>
  <si>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</si>
  <si>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</si>
  <si>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</si>
  <si>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</si>
  <si>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</si>
  <si>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</si>
  <si>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</si>
  <si>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</si>
  <si>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</si>
  <si>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</si>
  <si>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</si>
  <si>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</si>
  <si>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</si>
  <si>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</si>
  <si>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</si>
  <si>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</si>
  <si>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</si>
  <si>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</si>
  <si>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</si>
  <si>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</si>
  <si>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</si>
  <si>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</si>
  <si>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</si>
  <si>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</si>
  <si>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</si>
  <si>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</si>
  <si>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</si>
  <si>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</si>
  <si>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</si>
  <si>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</si>
  <si>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</si>
  <si>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</si>
  <si>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</si>
  <si>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</si>
  <si>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</si>
  <si>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</si>
  <si>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</si>
  <si>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</si>
  <si>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</si>
  <si>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</si>
  <si>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</si>
  <si>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</si>
  <si>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</si>
  <si>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</si>
  <si>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</si>
  <si>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</si>
  <si>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</si>
  <si>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</si>
  <si>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</si>
  <si>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</si>
  <si>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</si>
  <si>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</si>
  <si>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</si>
  <si>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</si>
  <si>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</si>
  <si>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</si>
  <si>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</si>
  <si>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</si>
  <si>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</si>
  <si>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</si>
  <si>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</si>
  <si>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</si>
  <si>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</si>
  <si>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</si>
  <si>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</si>
  <si>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</si>
  <si>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</si>
  <si>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</si>
  <si>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</si>
  <si>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</si>
  <si>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</si>
  <si>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</si>
  <si>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</si>
  <si>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</si>
  <si>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</si>
  <si>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</si>
  <si>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</si>
  <si>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</si>
  <si>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</si>
  <si>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</si>
  <si>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</si>
  <si>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</si>
  <si>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</si>
  <si>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</si>
  <si>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</si>
  <si>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</si>
  <si>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</si>
  <si>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</si>
  <si>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</si>
  <si>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</si>
  <si>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</si>
  <si>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</si>
  <si>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</si>
  <si>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</si>
  <si>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</si>
  <si>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</si>
  <si>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</si>
  <si>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</si>
  <si>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</si>
  <si>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</si>
  <si>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</si>
  <si>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</si>
  <si>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</si>
  <si>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</si>
  <si>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</si>
  <si>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</si>
  <si>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</si>
  <si>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</si>
  <si>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</si>
  <si>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</si>
  <si>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</si>
  <si>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</si>
  <si>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</si>
  <si>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</si>
  <si>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</si>
  <si>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</si>
  <si>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</si>
  <si>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</si>
  <si>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</si>
  <si>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</si>
  <si>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</si>
  <si>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</si>
  <si>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</si>
  <si>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</si>
  <si>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</si>
  <si>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</si>
  <si>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</si>
  <si>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</si>
  <si>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</si>
  <si>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</si>
  <si>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</si>
  <si>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</si>
  <si>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</si>
  <si>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</si>
  <si>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</si>
  <si>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</si>
  <si>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</si>
  <si>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</si>
  <si>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</si>
  <si>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</si>
  <si>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</si>
  <si>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</si>
  <si>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</si>
  <si>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</si>
  <si>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</si>
  <si>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</si>
  <si>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</si>
  <si>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</si>
  <si>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</si>
  <si>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</si>
  <si>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</si>
  <si>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</si>
  <si>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</si>
  <si>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</si>
  <si>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</si>
  <si>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</si>
  <si>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</si>
  <si>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</si>
  <si>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</si>
  <si>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</si>
  <si>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</si>
  <si>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</si>
  <si>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</si>
  <si>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</si>
  <si>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</si>
  <si>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</si>
  <si>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</si>
  <si>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</si>
  <si>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</si>
  <si>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</si>
  <si>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</si>
  <si>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</si>
  <si>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</si>
  <si>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</si>
  <si>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</si>
  <si>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</si>
  <si>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</si>
  <si>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</si>
  <si>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</si>
  <si>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</si>
  <si>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</si>
  <si>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</si>
  <si>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</si>
  <si>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</si>
  <si>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</si>
  <si>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</si>
  <si>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</si>
  <si>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</si>
  <si>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</si>
  <si>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</si>
  <si>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</si>
  <si>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</si>
  <si>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</si>
  <si>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</si>
  <si>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</si>
  <si>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</si>
  <si>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</si>
  <si>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</si>
  <si>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</si>
  <si>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</si>
  <si>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</si>
  <si>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</si>
  <si>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</si>
  <si>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</si>
  <si>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</si>
  <si>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</si>
  <si>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</si>
  <si>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</si>
  <si>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</si>
  <si>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</si>
  <si>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</si>
  <si>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</si>
  <si>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</si>
  <si>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</si>
  <si>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</si>
  <si>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</si>
  <si>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</si>
  <si>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</si>
  <si>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</si>
  <si>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</si>
  <si>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</si>
  <si>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</si>
  <si>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</si>
  <si>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</si>
  <si>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</si>
  <si>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</si>
  <si>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</si>
  <si>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</si>
  <si>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</si>
  <si>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</si>
  <si>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</si>
  <si>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</si>
  <si>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</si>
  <si>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</si>
  <si>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</si>
  <si>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</si>
  <si>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</si>
  <si>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</si>
  <si>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</si>
  <si>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</si>
  <si>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</si>
  <si>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</si>
  <si>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</si>
  <si>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</si>
  <si>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</si>
  <si>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</si>
  <si>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</si>
  <si>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</si>
  <si>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</si>
  <si>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</si>
  <si>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</si>
  <si>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</si>
  <si>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</si>
  <si>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</si>
  <si>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</si>
  <si>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</si>
  <si>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</si>
  <si>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</si>
  <si>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</si>
  <si>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</si>
  <si>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</si>
  <si>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</si>
  <si>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</si>
  <si>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</si>
  <si>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</si>
  <si>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</si>
  <si>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</si>
  <si>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</si>
  <si>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</si>
  <si>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</si>
  <si>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</si>
  <si>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</si>
  <si>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</si>
  <si>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</si>
  <si>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</si>
  <si>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</si>
  <si>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</si>
  <si>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</si>
  <si>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</si>
  <si>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</si>
  <si>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</si>
  <si>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</si>
  <si>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</si>
  <si>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</si>
  <si>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</si>
  <si>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</si>
  <si>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</si>
  <si>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</si>
  <si>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</si>
  <si>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</si>
  <si>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</si>
  <si>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</si>
  <si>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</si>
  <si>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</si>
  <si>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</si>
  <si>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</si>
  <si>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</si>
  <si>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</si>
  <si>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</si>
  <si>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</si>
  <si>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</si>
  <si>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</si>
  <si>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</si>
  <si>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</si>
  <si>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</si>
  <si>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</si>
  <si>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</si>
  <si>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</si>
  <si>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</si>
  <si>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</si>
  <si>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</si>
  <si>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</si>
  <si>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</si>
  <si>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</si>
  <si>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</si>
  <si>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</si>
  <si>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</si>
  <si>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</si>
  <si>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</si>
  <si>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</si>
  <si>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</si>
  <si>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</si>
  <si>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</si>
  <si>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</si>
  <si>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</si>
  <si>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</si>
  <si>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</si>
  <si>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</si>
  <si>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</si>
  <si>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</si>
  <si>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</si>
  <si>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</si>
  <si>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</si>
  <si>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</si>
  <si>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</si>
  <si>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</si>
  <si>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</si>
  <si>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</si>
  <si>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</si>
  <si>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</si>
  <si>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</si>
  <si>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</si>
  <si>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</si>
  <si>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</si>
  <si>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</si>
  <si>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</si>
  <si>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</si>
  <si>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</si>
  <si>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</si>
  <si>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</si>
  <si>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</si>
  <si>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</si>
  <si>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</si>
  <si>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</si>
  <si>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</si>
  <si>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</si>
  <si>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</si>
  <si>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</si>
  <si>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</si>
  <si>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</si>
  <si>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</si>
  <si>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</si>
  <si>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</si>
  <si>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</si>
  <si>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</si>
  <si>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</si>
  <si>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</si>
  <si>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</si>
  <si>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</si>
  <si>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</si>
  <si>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</si>
  <si>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</si>
  <si>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</si>
  <si>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</si>
  <si>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</si>
  <si>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</si>
  <si>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</si>
  <si>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</si>
  <si>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</si>
  <si>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</si>
  <si>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</si>
  <si>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</si>
  <si>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</si>
  <si>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</si>
  <si>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</si>
  <si>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</si>
  <si>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</si>
  <si>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</si>
  <si>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</si>
  <si>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</si>
  <si>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</si>
  <si>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</si>
  <si>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</si>
  <si>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</si>
  <si>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</si>
  <si>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</si>
  <si>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</si>
  <si>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</si>
  <si>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</si>
  <si>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</si>
  <si>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</si>
  <si>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</si>
  <si>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</si>
  <si>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</si>
  <si>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</si>
  <si>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</si>
  <si>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</si>
  <si>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</si>
  <si>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</si>
  <si>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</si>
  <si>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</si>
  <si>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</si>
  <si>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</si>
  <si>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</si>
  <si>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</si>
  <si>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</si>
  <si>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</si>
  <si>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</si>
  <si>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</si>
  <si>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</si>
  <si>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</si>
  <si>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</si>
  <si>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</si>
  <si>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</si>
  <si>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</si>
  <si>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</si>
  <si>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</si>
  <si>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</si>
  <si>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</si>
  <si>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</si>
  <si>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</si>
  <si>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</si>
  <si>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</si>
  <si>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</si>
  <si>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</si>
  <si>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</si>
  <si>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</si>
  <si>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</si>
  <si>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</si>
  <si>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</si>
  <si>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</si>
  <si>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</si>
  <si>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</si>
  <si>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</si>
  <si>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</si>
  <si>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</si>
  <si>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</si>
  <si>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</si>
  <si>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</si>
  <si>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</si>
  <si>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</si>
  <si>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</si>
  <si>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</si>
  <si>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</si>
  <si>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</si>
  <si>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</si>
  <si>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</si>
  <si>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</si>
  <si>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</si>
  <si>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</si>
  <si>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</si>
  <si>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</si>
  <si>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</si>
  <si>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</si>
  <si>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</si>
  <si>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</si>
  <si>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</si>
  <si>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</si>
  <si>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</si>
  <si>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</si>
  <si>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</si>
  <si>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</si>
  <si>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</si>
  <si>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</si>
  <si>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</si>
  <si>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</si>
  <si>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</si>
  <si>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</si>
  <si>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</si>
  <si>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</si>
  <si>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</si>
  <si>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</si>
  <si>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</si>
  <si>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</si>
  <si>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</si>
  <si>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</si>
  <si>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</si>
  <si>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</si>
  <si>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</si>
  <si>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</si>
  <si>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</si>
  <si>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</si>
  <si>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</si>
  <si>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</si>
  <si>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</si>
  <si>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</si>
  <si>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</si>
  <si>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</si>
  <si>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</si>
  <si>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</si>
  <si>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</si>
  <si>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</si>
  <si>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</si>
  <si>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</si>
  <si>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</si>
  <si>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</si>
  <si>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</si>
  <si>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</si>
  <si>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</si>
  <si>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</si>
  <si>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</si>
  <si>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</si>
  <si>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</si>
  <si>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</si>
  <si>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</si>
  <si>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</si>
  <si>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</si>
  <si>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</si>
  <si>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</si>
  <si>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</si>
  <si>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</si>
  <si>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</si>
  <si>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</si>
  <si>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</si>
  <si>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</si>
  <si>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</si>
  <si>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</si>
  <si>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</si>
  <si>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</si>
  <si>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</si>
  <si>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</si>
  <si>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</si>
  <si>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</si>
  <si>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</si>
  <si>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</si>
  <si>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</si>
  <si>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</si>
  <si>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</si>
  <si>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</si>
  <si>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</si>
  <si>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</si>
  <si>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</si>
  <si>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</si>
  <si>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</si>
  <si>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</si>
  <si>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</si>
  <si>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</si>
  <si>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</si>
  <si>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</si>
  <si>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</si>
  <si>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</si>
  <si>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</si>
  <si>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</si>
  <si>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</si>
  <si>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</si>
  <si>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</si>
  <si>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</si>
  <si>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</si>
  <si>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</si>
  <si>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</si>
  <si>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</si>
  <si>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</si>
  <si>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</si>
  <si>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</si>
  <si>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</si>
  <si>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</si>
  <si>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</si>
  <si>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</si>
  <si>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</si>
  <si>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</si>
  <si>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</si>
  <si>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</si>
  <si>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</si>
  <si>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</si>
  <si>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</si>
  <si>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</si>
  <si>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</si>
  <si>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</si>
  <si>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</si>
  <si>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</si>
  <si>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</si>
  <si>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</si>
  <si>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</si>
  <si>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</si>
  <si>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</si>
  <si>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</si>
  <si>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</si>
  <si>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</si>
  <si>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</si>
  <si>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</si>
  <si>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</si>
  <si>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</si>
  <si>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</si>
  <si>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</si>
  <si>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</si>
  <si>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</si>
  <si>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</si>
  <si>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</si>
  <si>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</si>
  <si>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</si>
  <si>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</si>
  <si>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</si>
  <si>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</si>
  <si>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</si>
  <si>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</si>
  <si>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</si>
  <si>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</si>
  <si>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</si>
  <si>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</si>
  <si>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</si>
  <si>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</si>
  <si>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</si>
  <si>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</si>
  <si>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</si>
  <si>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</si>
  <si>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</si>
  <si>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</si>
  <si>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</si>
  <si>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</si>
  <si>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</si>
  <si>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</si>
  <si>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</si>
  <si>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</si>
  <si>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</si>
  <si>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</si>
  <si>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</si>
  <si>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</si>
  <si>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</si>
  <si>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</si>
  <si>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</si>
  <si>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</si>
  <si>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</si>
  <si>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</si>
  <si>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</si>
  <si>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</si>
  <si>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</si>
  <si>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</si>
  <si>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</si>
  <si>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</si>
  <si>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</si>
  <si>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</si>
  <si>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</si>
  <si>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</si>
  <si>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</si>
  <si>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</si>
  <si>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</si>
  <si>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</si>
  <si>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</si>
  <si>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</si>
  <si>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</si>
  <si>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</si>
  <si>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</si>
  <si>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</si>
  <si>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</si>
  <si>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</si>
  <si>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</si>
  <si>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</si>
  <si>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</si>
  <si>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</si>
  <si>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</si>
  <si>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</si>
  <si>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</si>
  <si>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</si>
  <si>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</si>
  <si>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</si>
  <si>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</si>
  <si>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</si>
  <si>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</si>
  <si>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</si>
  <si>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</si>
  <si>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</si>
  <si>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</si>
  <si>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</si>
  <si>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</si>
  <si>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</si>
  <si>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</si>
  <si>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</si>
  <si>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</si>
  <si>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</si>
  <si>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</si>
  <si>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</si>
  <si>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</si>
  <si>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</si>
  <si>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</si>
  <si>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</si>
  <si>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</si>
  <si>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</si>
  <si>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</si>
  <si>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</si>
  <si>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</si>
  <si>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</si>
  <si>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</si>
  <si>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</si>
  <si>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</si>
  <si>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</si>
  <si>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</si>
  <si>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</si>
  <si>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</si>
  <si>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</si>
  <si>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</si>
  <si>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</si>
  <si>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</si>
  <si>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</si>
  <si>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</si>
  <si>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</si>
  <si>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</si>
  <si>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</si>
  <si>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</si>
  <si>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</si>
  <si>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</si>
  <si>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</si>
  <si>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</si>
  <si>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</si>
  <si>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</si>
  <si>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</si>
  <si>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</si>
  <si>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</si>
  <si>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</si>
  <si>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</si>
  <si>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</si>
  <si>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</si>
  <si>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</si>
  <si>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</si>
  <si>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</si>
  <si>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</si>
  <si>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</si>
  <si>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</si>
  <si>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</si>
  <si>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</si>
  <si>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</si>
  <si>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</si>
  <si>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</si>
  <si>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</si>
  <si>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</si>
  <si>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</si>
  <si>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</si>
  <si>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</si>
  <si>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</si>
  <si>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</si>
  <si>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</si>
  <si>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</si>
  <si>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</si>
  <si>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</si>
  <si>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</si>
  <si>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</si>
  <si>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</si>
  <si>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</si>
  <si>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</si>
  <si>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</si>
  <si>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</si>
  <si>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</si>
  <si>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</si>
  <si>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</si>
  <si>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</si>
  <si>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</si>
  <si>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</si>
  <si>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</si>
  <si>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</si>
  <si>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</si>
  <si>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</si>
  <si>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</si>
  <si>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</si>
  <si>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</si>
  <si>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</si>
  <si>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</si>
  <si>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</si>
  <si>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</si>
  <si>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</si>
  <si>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</si>
  <si>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</si>
  <si>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</si>
  <si>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</si>
  <si>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</si>
  <si>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</si>
  <si>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</si>
  <si>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</si>
  <si>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</si>
  <si>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</si>
  <si>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</si>
  <si>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</si>
  <si>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</si>
  <si>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</si>
  <si>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</si>
  <si>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</si>
  <si>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</si>
  <si>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</si>
  <si>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</si>
  <si>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</si>
  <si>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</si>
  <si>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</si>
  <si>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</si>
  <si>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</si>
  <si>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</si>
  <si>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</si>
  <si>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</si>
  <si>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</si>
  <si>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</si>
  <si>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</si>
  <si>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</si>
  <si>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</si>
  <si>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</si>
  <si>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</si>
  <si>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</si>
  <si>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</si>
  <si>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</si>
  <si>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</si>
  <si>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</si>
  <si>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</si>
  <si>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</si>
  <si>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</si>
  <si>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</si>
  <si>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</si>
  <si>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</si>
  <si>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</si>
  <si>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</si>
  <si>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</si>
  <si>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</si>
  <si>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</si>
  <si>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</si>
  <si>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</si>
  <si>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</si>
  <si>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</si>
  <si>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</si>
  <si>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</si>
  <si>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</si>
  <si>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</si>
  <si>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</si>
  <si>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</si>
  <si>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</si>
  <si>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</si>
  <si>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</si>
  <si>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</si>
  <si>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</si>
  <si>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</si>
  <si>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</si>
  <si>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</si>
  <si>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</si>
  <si>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</si>
  <si>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</si>
  <si>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</si>
  <si>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</si>
  <si>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</si>
  <si>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</si>
  <si>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</si>
  <si>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</si>
  <si>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</si>
  <si>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</si>
  <si>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</si>
  <si>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</si>
  <si>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</si>
  <si>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</si>
  <si>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</si>
  <si>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</si>
  <si>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</si>
  <si>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</si>
  <si>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</si>
  <si>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</si>
  <si>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</si>
  <si>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</si>
  <si>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</si>
  <si>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</si>
  <si>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</si>
  <si>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</si>
  <si>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</si>
  <si>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</si>
  <si>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</si>
  <si>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</si>
  <si>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</si>
  <si>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</si>
  <si>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</si>
  <si>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</si>
  <si>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</si>
  <si>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</si>
  <si>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</si>
  <si>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</si>
  <si>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</si>
  <si>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</si>
  <si>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</si>
  <si>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</si>
  <si>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</si>
  <si>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</si>
  <si>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</si>
  <si>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</si>
  <si>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</si>
  <si>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</si>
  <si>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</si>
  <si>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</si>
  <si>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</si>
  <si>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</si>
  <si>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</si>
  <si>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</si>
  <si>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</si>
  <si>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</si>
  <si>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</si>
  <si>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</si>
  <si>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</si>
  <si>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</si>
  <si>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</si>
  <si>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</si>
  <si>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</si>
  <si>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</si>
  <si>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</si>
  <si>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</si>
  <si>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</si>
  <si>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</si>
  <si>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</si>
  <si>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</si>
  <si>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</si>
  <si>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</si>
  <si>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</si>
  <si>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</si>
  <si>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</si>
  <si>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</si>
  <si>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</si>
  <si>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</si>
  <si>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</si>
  <si>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</si>
  <si>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</si>
  <si>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</si>
  <si>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</si>
  <si>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</si>
  <si>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</si>
  <si>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</si>
  <si>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</si>
  <si>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</si>
  <si>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</si>
  <si>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</si>
  <si>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</si>
  <si>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</si>
  <si>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</si>
  <si>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</si>
  <si>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</si>
  <si>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</si>
  <si>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</si>
  <si>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</si>
  <si>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</si>
  <si>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</si>
  <si>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</si>
  <si>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</si>
  <si>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</si>
  <si>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</si>
  <si>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</si>
  <si>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</si>
  <si>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</si>
  <si>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</si>
  <si>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</si>
  <si>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</si>
  <si>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</si>
  <si>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</si>
  <si>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</si>
  <si>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</si>
  <si>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</si>
  <si>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</si>
  <si>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</si>
  <si>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</si>
  <si>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</si>
  <si>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</si>
  <si>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</si>
  <si>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</si>
  <si>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</si>
  <si>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</si>
  <si>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</si>
  <si>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</si>
  <si>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</si>
  <si>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</si>
  <si>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</si>
  <si>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</si>
  <si>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</si>
  <si>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</si>
  <si>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</si>
  <si>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</si>
  <si>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</si>
  <si>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</si>
  <si>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</si>
  <si>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</si>
  <si>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</si>
  <si>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</si>
  <si>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</si>
  <si>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</si>
  <si>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</si>
  <si>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</si>
  <si>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</si>
  <si>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</si>
  <si>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</si>
  <si>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</si>
  <si>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</si>
  <si>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</si>
  <si>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</si>
  <si>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</si>
  <si>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</si>
  <si>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</si>
  <si>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</si>
  <si>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</si>
  <si>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</si>
  <si>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</si>
  <si>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</si>
  <si>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</si>
  <si>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</si>
  <si>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</si>
  <si>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</si>
  <si>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</si>
  <si>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</si>
  <si>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</si>
  <si>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</si>
  <si>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</si>
  <si>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</si>
  <si>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</si>
  <si>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</si>
  <si>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</si>
  <si>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</si>
  <si>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</si>
  <si>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</si>
  <si>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</si>
  <si>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</si>
  <si>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</si>
  <si>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</si>
  <si>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</si>
  <si>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</si>
  <si>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</si>
  <si>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</si>
  <si>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</si>
  <si>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</si>
  <si>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</si>
  <si>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</si>
  <si>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</si>
  <si>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</si>
  <si>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</si>
  <si>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</si>
  <si>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</si>
  <si>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</si>
  <si>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</si>
  <si>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</si>
  <si>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</si>
  <si>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</si>
  <si>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</si>
  <si>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</si>
  <si>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</si>
  <si>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</si>
  <si>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</si>
  <si>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</si>
  <si>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</si>
  <si>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</si>
  <si>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</si>
  <si>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</si>
  <si>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</si>
  <si>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</si>
  <si>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</si>
  <si>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</si>
  <si>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</si>
  <si>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</si>
  <si>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</si>
  <si>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</si>
  <si>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</si>
  <si>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</si>
  <si>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</si>
  <si>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</si>
  <si>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</si>
  <si>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</si>
  <si>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</si>
  <si>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</si>
  <si>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</si>
  <si>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</si>
  <si>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</si>
  <si>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</si>
  <si>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</si>
  <si>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</si>
  <si>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</si>
  <si>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</si>
  <si>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</si>
  <si>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</si>
  <si>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</si>
  <si>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</si>
  <si>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</si>
  <si>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</si>
  <si>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</si>
  <si>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</si>
  <si>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</si>
  <si>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</si>
  <si>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</si>
  <si>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</si>
  <si>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</si>
  <si>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</si>
  <si>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</si>
  <si>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</si>
  <si>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</si>
  <si>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</si>
  <si>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</si>
  <si>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</si>
  <si>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</si>
  <si>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</si>
  <si>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</si>
  <si>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</si>
  <si>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</si>
  <si>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</si>
  <si>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</si>
  <si>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</si>
  <si>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</si>
  <si>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</si>
  <si>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</si>
  <si>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</si>
  <si>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</si>
  <si>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</si>
  <si>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</si>
  <si>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</si>
  <si>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</si>
  <si>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</si>
  <si>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</si>
  <si>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</si>
  <si>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</si>
  <si>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</si>
  <si>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</si>
  <si>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</si>
  <si>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</si>
  <si>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</si>
  <si>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</si>
  <si>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</si>
  <si>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</si>
  <si>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</si>
  <si>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</si>
  <si>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</si>
  <si>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</si>
  <si>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</si>
  <si>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</si>
  <si>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</si>
  <si>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</si>
  <si>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</si>
  <si>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</si>
  <si>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</si>
  <si>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</si>
  <si>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</si>
  <si>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</si>
  <si>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</si>
  <si>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</si>
  <si>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</si>
  <si>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</si>
  <si>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</si>
  <si>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</si>
  <si>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</si>
  <si>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</si>
  <si>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</si>
  <si>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</si>
  <si>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</si>
  <si>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</si>
  <si>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</si>
  <si>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</si>
  <si>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</si>
  <si>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</si>
  <si>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</si>
  <si>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</si>
  <si>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</si>
  <si>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</si>
  <si>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</si>
  <si>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</si>
  <si>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</si>
  <si>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</si>
  <si>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</si>
  <si>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</si>
  <si>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</si>
  <si>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</si>
  <si>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</si>
  <si>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</si>
  <si>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</si>
  <si>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</si>
  <si>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</si>
  <si>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</si>
  <si>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</si>
  <si>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</si>
  <si>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</si>
  <si>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</si>
  <si>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</si>
  <si>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</si>
  <si>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</si>
  <si>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</si>
  <si>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</si>
  <si>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</si>
  <si>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</si>
  <si>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</si>
  <si>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</si>
  <si>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</si>
  <si>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</si>
  <si>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</si>
  <si>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</si>
  <si>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</si>
  <si>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</si>
  <si>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</si>
  <si>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</si>
  <si>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</si>
  <si>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</si>
  <si>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</si>
  <si>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</si>
  <si>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</si>
  <si>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</si>
  <si>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</si>
  <si>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</si>
  <si>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</si>
  <si>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</si>
  <si>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</si>
  <si>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</si>
  <si>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</si>
  <si>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</si>
  <si>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</si>
  <si>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</si>
  <si>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</si>
  <si>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</si>
  <si>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</si>
  <si>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</si>
  <si>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</si>
  <si>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</si>
  <si>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</si>
  <si>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</si>
  <si>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</si>
  <si>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</si>
  <si>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</si>
  <si>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</si>
  <si>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</si>
  <si>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</si>
  <si>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</si>
  <si>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</si>
  <si>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</si>
  <si>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</si>
  <si>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</si>
  <si>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</si>
  <si>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</si>
  <si>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</si>
  <si>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</si>
  <si>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</si>
  <si>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</si>
  <si>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</si>
  <si>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</si>
  <si>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</si>
  <si>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</si>
  <si>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</si>
  <si>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</si>
  <si>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</si>
  <si>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</si>
  <si>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</si>
  <si>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</si>
  <si>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</si>
  <si>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</si>
  <si>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</si>
  <si>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</si>
  <si>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</si>
  <si>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</si>
  <si>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</si>
  <si>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</si>
  <si>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</si>
  <si>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</si>
  <si>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</si>
  <si>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</si>
  <si>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</si>
  <si>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</si>
  <si>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</si>
  <si>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</si>
  <si>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</si>
  <si>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</si>
  <si>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</si>
  <si>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</si>
  <si>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</si>
  <si>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</si>
  <si>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</si>
  <si>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</si>
  <si>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</si>
  <si>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</si>
  <si>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</si>
  <si>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</si>
  <si>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</si>
  <si>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</si>
  <si>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</si>
  <si>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</si>
  <si>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</si>
  <si>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</si>
  <si>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</si>
  <si>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</si>
  <si>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</si>
  <si>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</si>
  <si>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</si>
  <si>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</si>
  <si>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</si>
  <si>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</si>
  <si>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</si>
  <si>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</si>
  <si>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</si>
  <si>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</si>
  <si>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</si>
  <si>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</si>
  <si>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</si>
  <si>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</si>
  <si>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</si>
  <si>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</si>
  <si>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</si>
  <si>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</si>
  <si>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</si>
  <si>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</si>
  <si>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</si>
  <si>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</si>
  <si>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</si>
  <si>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</si>
  <si>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</si>
  <si>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</si>
  <si>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</si>
  <si>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</si>
  <si>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</si>
  <si>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</si>
  <si>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</si>
  <si>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</si>
  <si>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</si>
  <si>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</si>
  <si>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</si>
  <si>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</si>
  <si>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</si>
  <si>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</si>
  <si>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</si>
  <si>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</si>
  <si>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</si>
  <si>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</si>
  <si>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</si>
  <si>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</si>
  <si>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</si>
  <si>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</si>
  <si>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</si>
  <si>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</si>
  <si>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</si>
  <si>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</si>
  <si>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</si>
  <si>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</si>
  <si>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</si>
  <si>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</si>
  <si>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</si>
  <si>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</si>
  <si>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</si>
  <si>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</si>
  <si>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</si>
  <si>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</si>
  <si>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</si>
  <si>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</si>
  <si>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</si>
  <si>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</si>
  <si>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</si>
  <si>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</si>
  <si>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</si>
  <si>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</si>
  <si>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</si>
  <si>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</si>
  <si>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</si>
  <si>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</si>
  <si>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</si>
  <si>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</si>
  <si>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</si>
  <si>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</si>
  <si>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</si>
  <si>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</si>
  <si>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</si>
  <si>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</si>
  <si>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</si>
  <si>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</si>
  <si>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</si>
  <si>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</si>
  <si>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</si>
  <si>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</si>
  <si>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</si>
  <si>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</si>
  <si>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</si>
  <si>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</si>
  <si>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</si>
  <si>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</si>
  <si>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</si>
  <si>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</si>
  <si>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</si>
  <si>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</si>
  <si>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</si>
  <si>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</si>
  <si>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</si>
  <si>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</si>
  <si>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</si>
  <si>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</si>
  <si>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</si>
  <si>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</si>
  <si>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</si>
  <si>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</si>
  <si>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</si>
  <si>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</si>
  <si>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</si>
  <si>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</si>
  <si>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</si>
  <si>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</si>
  <si>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</si>
  <si>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</si>
  <si>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</si>
  <si>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</si>
  <si>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</si>
  <si>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</si>
  <si>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</si>
  <si>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</si>
  <si>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</si>
  <si>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</si>
  <si>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</si>
  <si>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</si>
  <si>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</si>
  <si>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</si>
  <si>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</si>
  <si>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</si>
  <si>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</si>
  <si>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</si>
  <si>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</si>
  <si>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</si>
  <si>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</si>
  <si>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</si>
  <si>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</si>
  <si>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</si>
  <si>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</si>
  <si>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</si>
  <si>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</si>
  <si>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</si>
  <si>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</si>
  <si>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</si>
  <si>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</si>
  <si>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</si>
  <si>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</si>
  <si>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</si>
  <si>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</si>
  <si>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</si>
  <si>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</si>
  <si>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</si>
  <si>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</si>
  <si>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</si>
  <si>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</si>
  <si>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</si>
  <si>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</si>
  <si>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</si>
  <si>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</si>
  <si>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</si>
  <si>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</si>
  <si>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</si>
  <si>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</si>
  <si>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</si>
  <si>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</si>
  <si>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</si>
  <si>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</si>
  <si>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</si>
  <si>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</si>
  <si>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</si>
  <si>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</si>
  <si>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</si>
  <si>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</si>
  <si>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</si>
  <si>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</si>
  <si>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</si>
  <si>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</si>
  <si>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</si>
  <si>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</si>
  <si>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</si>
  <si>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</si>
  <si>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</si>
  <si>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</si>
  <si>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</si>
  <si>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</si>
  <si>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</si>
  <si>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</si>
  <si>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</si>
  <si>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</si>
  <si>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</si>
  <si>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</si>
  <si>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</si>
  <si>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</si>
  <si>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</si>
  <si>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</si>
  <si>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</si>
  <si>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</si>
  <si>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</si>
  <si>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</si>
  <si>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</si>
  <si>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</si>
  <si>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</si>
  <si>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</si>
  <si>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</si>
  <si>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</si>
  <si>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</si>
  <si>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</si>
  <si>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</si>
  <si>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</si>
  <si>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</si>
  <si>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</si>
  <si>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</si>
  <si>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</si>
  <si>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</si>
  <si>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</si>
  <si>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</si>
  <si>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</si>
  <si>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</si>
  <si>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</si>
  <si>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</si>
  <si>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</si>
  <si>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</si>
  <si>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</si>
  <si>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</si>
  <si>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</si>
  <si>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</si>
  <si>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</si>
  <si>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</si>
  <si>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</si>
  <si>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</si>
  <si>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</si>
  <si>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</si>
  <si>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</si>
  <si>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</si>
  <si>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</si>
  <si>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</si>
  <si>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</si>
  <si>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</si>
  <si>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</si>
  <si>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</si>
  <si>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</si>
  <si>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</si>
  <si>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</si>
  <si>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</si>
  <si>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</si>
  <si>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</si>
  <si>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</si>
  <si>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</si>
  <si>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</si>
  <si>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</si>
  <si>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</si>
  <si>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</si>
  <si>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</si>
  <si>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</si>
  <si>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</si>
  <si>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</si>
  <si>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</si>
  <si>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</si>
  <si>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</si>
  <si>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</si>
  <si>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</si>
  <si>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</si>
  <si>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</si>
  <si>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</si>
  <si>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</si>
  <si>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</si>
  <si>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</si>
  <si>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</si>
  <si>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</si>
  <si>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</si>
  <si>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</si>
  <si>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</si>
  <si>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</si>
  <si>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</si>
  <si>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</si>
  <si>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</si>
  <si>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</si>
  <si>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</si>
  <si>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</si>
  <si>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</si>
  <si>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</si>
  <si>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</si>
  <si>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</si>
  <si>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</si>
  <si>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</si>
  <si>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</si>
  <si>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</si>
  <si>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</si>
  <si>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</si>
  <si>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</si>
  <si>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</si>
  <si>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</si>
  <si>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</si>
  <si>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</si>
  <si>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</si>
  <si>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</si>
  <si>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</si>
  <si>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</si>
  <si>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</si>
  <si>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</si>
  <si>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</si>
  <si>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</si>
  <si>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</si>
  <si>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</si>
  <si>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</si>
  <si>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</si>
  <si>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</si>
  <si>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</si>
  <si>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</si>
  <si>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</si>
  <si>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</si>
  <si>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</si>
  <si>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</si>
  <si>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</si>
  <si>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</si>
  <si>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</si>
  <si>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</si>
  <si>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</si>
  <si>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</si>
  <si>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</si>
  <si>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</si>
  <si>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</si>
  <si>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</si>
  <si>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</si>
  <si>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</si>
  <si>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</si>
  <si>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</si>
  <si>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</si>
  <si>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</si>
  <si>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</si>
  <si>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</si>
  <si>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</si>
  <si>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</si>
  <si>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</si>
  <si>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</si>
  <si>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</si>
  <si>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</si>
  <si>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</si>
  <si>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</si>
  <si>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</si>
  <si>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</si>
  <si>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</si>
  <si>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</si>
  <si>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</si>
  <si>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</si>
  <si>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</si>
  <si>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</si>
  <si>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</si>
  <si>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</si>
  <si>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</si>
  <si>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</si>
  <si>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</si>
  <si>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</si>
  <si>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</si>
  <si>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</si>
  <si>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</si>
  <si>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</si>
  <si>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</si>
  <si>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</si>
  <si>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</si>
  <si>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</si>
  <si>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</si>
  <si>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</si>
  <si>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</si>
  <si>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</si>
  <si>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</si>
  <si>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</si>
  <si>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</si>
  <si>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</si>
  <si>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</si>
  <si>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</si>
  <si>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</si>
  <si>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</si>
  <si>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</si>
  <si>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</si>
  <si>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</si>
  <si>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</si>
  <si>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</si>
  <si>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</si>
  <si>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</si>
  <si>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</si>
  <si>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</si>
  <si>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</si>
  <si>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</si>
  <si>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</si>
  <si>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</si>
  <si>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</si>
  <si>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</si>
  <si>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</si>
  <si>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</si>
  <si>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</si>
  <si>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</si>
  <si>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</si>
  <si>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</si>
  <si>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</si>
  <si>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</si>
  <si>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</si>
  <si>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</si>
  <si>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</si>
  <si>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</si>
  <si>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</si>
  <si>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</si>
  <si>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</si>
  <si>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</si>
  <si>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</si>
  <si>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</si>
  <si>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</si>
  <si>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</si>
  <si>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</si>
  <si>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</si>
  <si>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</si>
  <si>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</si>
  <si>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</si>
  <si>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</si>
  <si>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</si>
  <si>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</si>
  <si>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</si>
  <si>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</si>
  <si>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</si>
  <si>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</si>
  <si>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</si>
  <si>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</si>
  <si>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</si>
  <si>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</si>
  <si>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</si>
  <si>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</si>
  <si>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</si>
  <si>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</si>
  <si>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</si>
  <si>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</si>
  <si>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</si>
  <si>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</si>
  <si>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</si>
  <si>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</si>
  <si>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</si>
  <si>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</si>
  <si>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</si>
  <si>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</si>
  <si>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</si>
  <si>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</si>
  <si>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</si>
  <si>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</si>
  <si>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</si>
  <si>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</si>
  <si>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</si>
  <si>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</si>
  <si>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</si>
  <si>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</si>
  <si>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</si>
  <si>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</si>
  <si>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</si>
  <si>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</si>
  <si>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</si>
  <si>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</si>
  <si>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</si>
  <si>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</si>
  <si>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</si>
  <si>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</si>
  <si>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</si>
  <si>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</si>
  <si>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</si>
  <si>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</si>
  <si>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</si>
  <si>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</si>
  <si>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</si>
  <si>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</si>
  <si>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</si>
  <si>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</si>
  <si>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</si>
  <si>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</si>
  <si>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</si>
  <si>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</si>
  <si>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</si>
  <si>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</si>
  <si>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</si>
  <si>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</si>
  <si>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</si>
  <si>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</si>
  <si>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</si>
  <si>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</si>
  <si>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</si>
  <si>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</si>
  <si>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</si>
  <si>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</si>
  <si>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</si>
  <si>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</si>
  <si>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</si>
  <si>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</si>
  <si>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</si>
  <si>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</si>
  <si>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</si>
  <si>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</si>
  <si>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</si>
  <si>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</si>
  <si>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</si>
  <si>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</si>
  <si>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</si>
  <si>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</si>
  <si>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</si>
  <si>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</si>
  <si>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</si>
  <si>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</si>
  <si>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</si>
  <si>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</si>
  <si>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</si>
  <si>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</si>
  <si>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</si>
  <si>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</si>
  <si>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</si>
  <si>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</si>
  <si>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</si>
  <si>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</si>
  <si>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</si>
  <si>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</si>
  <si>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</si>
  <si>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</si>
  <si>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</si>
  <si>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</si>
  <si>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</si>
  <si>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</si>
  <si>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</si>
  <si>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</si>
  <si>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</si>
  <si>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</si>
  <si>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</si>
  <si>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</si>
  <si>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</si>
  <si>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</si>
  <si>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</si>
  <si>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</si>
  <si>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</si>
  <si>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</si>
  <si>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</si>
  <si>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</si>
  <si>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</si>
  <si>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</si>
  <si>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</si>
  <si>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</si>
  <si>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</si>
  <si>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</si>
  <si>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</si>
  <si>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</si>
  <si>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</si>
  <si>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</si>
  <si>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</si>
  <si>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</si>
  <si>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</si>
  <si>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</si>
  <si>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</si>
  <si>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</si>
  <si>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</si>
  <si>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</si>
  <si>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</si>
  <si>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</si>
  <si>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</si>
  <si>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</si>
  <si>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</si>
  <si>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</si>
  <si>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</si>
  <si>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</si>
  <si>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</si>
  <si>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</si>
  <si>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</si>
  <si>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</si>
  <si>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</si>
  <si>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</si>
  <si>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</si>
  <si>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</si>
  <si>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</si>
  <si>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</si>
  <si>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</si>
  <si>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</si>
  <si>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</si>
  <si>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</si>
  <si>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</si>
  <si>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</si>
  <si>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</si>
  <si>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</si>
  <si>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</si>
  <si>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</si>
  <si>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</si>
  <si>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</si>
  <si>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</si>
  <si>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</si>
  <si>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</si>
  <si>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</si>
  <si>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</si>
  <si>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</si>
  <si>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</si>
  <si>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</si>
  <si>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</si>
  <si>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</si>
  <si>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</si>
  <si>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</si>
  <si>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</si>
  <si>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</si>
  <si>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</si>
  <si>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</si>
  <si>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</si>
  <si>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</si>
  <si>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</si>
  <si>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</si>
  <si>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</si>
  <si>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</si>
  <si>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</si>
  <si>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</si>
  <si>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</si>
  <si>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</si>
  <si>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</si>
  <si>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</si>
  <si>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</si>
  <si>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</si>
  <si>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</si>
  <si>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</si>
  <si>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</si>
  <si>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</si>
  <si>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</si>
  <si>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</si>
  <si>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</si>
  <si>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</si>
  <si>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</si>
  <si>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</si>
  <si>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</si>
  <si>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</si>
  <si>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</si>
  <si>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</si>
  <si>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</si>
  <si>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</si>
  <si>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</si>
  <si>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</si>
  <si>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</si>
  <si>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</si>
  <si>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</si>
  <si>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</si>
  <si>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</si>
  <si>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</si>
  <si>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</si>
  <si>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</si>
  <si>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</si>
  <si>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</si>
  <si>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</si>
  <si>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</si>
  <si>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</si>
  <si>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</si>
  <si>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</si>
  <si>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</si>
  <si>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</si>
  <si>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</si>
  <si>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</si>
  <si>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</si>
  <si>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</si>
  <si>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</si>
  <si>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</si>
  <si>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</si>
  <si>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</si>
  <si>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</si>
  <si>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</si>
  <si>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</si>
  <si>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</si>
  <si>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</si>
  <si>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</si>
  <si>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</si>
  <si>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</si>
  <si>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</si>
  <si>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</si>
  <si>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</si>
  <si>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</si>
  <si>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</si>
  <si>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</si>
  <si>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</si>
  <si>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</si>
  <si>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</si>
  <si>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</si>
  <si>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</si>
  <si>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</si>
  <si>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</si>
  <si>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</si>
  <si>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</si>
  <si>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</si>
  <si>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</si>
  <si>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</si>
  <si>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</si>
  <si>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</si>
  <si>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</si>
  <si>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</si>
  <si>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</si>
  <si>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</si>
  <si>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</si>
  <si>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</si>
  <si>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</si>
  <si>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</si>
  <si>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</si>
  <si>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</si>
  <si>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</si>
  <si>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</si>
  <si>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</si>
  <si>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</si>
  <si>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</si>
  <si>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</si>
  <si>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</si>
  <si>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</si>
  <si>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</si>
  <si>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</si>
  <si>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</si>
  <si>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</si>
  <si>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</si>
  <si>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</si>
  <si>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</si>
  <si>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</si>
  <si>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</si>
  <si>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</si>
  <si>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</si>
  <si>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</si>
  <si>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</si>
  <si>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</si>
  <si>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</si>
  <si>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</si>
  <si>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</si>
  <si>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</si>
  <si>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</si>
  <si>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</si>
  <si>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</si>
  <si>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</si>
  <si>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</si>
  <si>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</si>
  <si>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</si>
  <si>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</si>
  <si>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</si>
  <si>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</si>
  <si>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</si>
  <si>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</si>
  <si>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</si>
  <si>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</si>
  <si>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</si>
  <si>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</si>
  <si>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</si>
  <si>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</si>
  <si>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</si>
  <si>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</si>
  <si>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</si>
  <si>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</si>
  <si>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</si>
  <si>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</si>
  <si>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</si>
  <si>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</si>
  <si>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</si>
  <si>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</si>
  <si>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</si>
  <si>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</si>
  <si>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</si>
  <si>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</si>
  <si>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</si>
  <si>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</si>
  <si>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</si>
  <si>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</si>
  <si>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</si>
  <si>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</si>
  <si>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</si>
  <si>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</si>
  <si>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</si>
  <si>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</si>
  <si>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</si>
  <si>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</si>
  <si>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</si>
  <si>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</si>
  <si>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</si>
  <si>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</si>
  <si>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</si>
  <si>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</si>
  <si>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</si>
  <si>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</si>
  <si>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</si>
  <si>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</si>
  <si>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</si>
  <si>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</si>
  <si>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</si>
  <si>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</si>
  <si>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</si>
  <si>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</si>
  <si>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</si>
  <si>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</si>
  <si>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</si>
  <si>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</si>
  <si>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</si>
  <si>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</si>
  <si>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</si>
  <si>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</si>
  <si>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</si>
  <si>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</si>
  <si>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</si>
  <si>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</si>
  <si>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</si>
  <si>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</si>
  <si>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</si>
  <si>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</si>
  <si>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</si>
  <si>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</si>
  <si>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</si>
  <si>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</si>
  <si>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</si>
  <si>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</si>
  <si>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</si>
  <si>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</si>
  <si>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</si>
  <si>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</si>
  <si>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</si>
  <si>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</si>
  <si>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</si>
  <si>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</si>
  <si>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</si>
  <si>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</si>
  <si>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</si>
  <si>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</si>
  <si>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</si>
  <si>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</si>
  <si>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</si>
  <si>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</si>
  <si>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</si>
  <si>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</si>
  <si>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</si>
  <si>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</si>
  <si>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</si>
  <si>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</si>
  <si>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</si>
  <si>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</si>
  <si>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</si>
  <si>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</si>
  <si>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</si>
  <si>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</si>
  <si>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</si>
  <si>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</si>
  <si>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</si>
  <si>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</si>
  <si>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</si>
  <si>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</si>
  <si>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</si>
  <si>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</si>
  <si>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</si>
  <si>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</si>
  <si>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</si>
  <si>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</si>
  <si>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</si>
  <si>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</si>
  <si>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</si>
  <si>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</si>
  <si>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</si>
  <si>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</si>
  <si>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</si>
  <si>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</si>
  <si>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</si>
  <si>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</si>
  <si>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</si>
  <si>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</si>
  <si>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</si>
  <si>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</si>
  <si>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</si>
  <si>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</si>
  <si>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</si>
  <si>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</si>
  <si>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</si>
  <si>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</si>
  <si>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</si>
  <si>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</si>
  <si>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</si>
  <si>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</si>
  <si>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</si>
  <si>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</si>
  <si>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</si>
  <si>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</si>
  <si>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</si>
  <si>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</si>
  <si>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</si>
  <si>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</si>
  <si>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</si>
  <si>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</si>
  <si>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</si>
  <si>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</si>
  <si>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</si>
  <si>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</si>
  <si>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</si>
  <si>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</si>
  <si>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</si>
  <si>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</si>
  <si>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</si>
  <si>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</si>
  <si>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</si>
  <si>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</si>
  <si>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</si>
  <si>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</si>
  <si>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</si>
  <si>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</si>
  <si>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</si>
  <si>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</si>
  <si>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</si>
  <si>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</si>
  <si>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</si>
  <si>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</si>
  <si>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</si>
  <si>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</si>
  <si>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</si>
  <si>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</si>
  <si>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</si>
  <si>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</si>
  <si>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</si>
  <si>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</si>
  <si>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</si>
  <si>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</si>
  <si>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</si>
  <si>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</si>
  <si>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</si>
  <si>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</si>
  <si>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</si>
  <si>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</si>
  <si>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</si>
  <si>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</si>
  <si>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</si>
  <si>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</si>
  <si>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</si>
  <si>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</si>
  <si>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</si>
  <si>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</si>
  <si>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</si>
  <si>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</si>
  <si>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</si>
  <si>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</si>
  <si>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</si>
  <si>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</si>
  <si>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</si>
  <si>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</si>
  <si>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</si>
  <si>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</si>
  <si>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</si>
  <si>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</si>
  <si>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</si>
  <si>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</si>
  <si>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</si>
  <si>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</si>
  <si>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</si>
  <si>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</si>
  <si>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</si>
  <si>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</si>
  <si>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</si>
  <si>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</si>
  <si>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</si>
  <si>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</si>
  <si>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</si>
  <si>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</si>
  <si>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</si>
  <si>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</si>
  <si>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</si>
  <si>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</si>
  <si>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</si>
  <si>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</si>
  <si>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</si>
  <si>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</si>
  <si>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</si>
  <si>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</si>
  <si>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</si>
  <si>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</si>
  <si>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</si>
  <si>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</si>
  <si>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</si>
  <si>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</si>
  <si>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</si>
  <si>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</si>
  <si>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</si>
  <si>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</si>
  <si>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</si>
  <si>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</si>
  <si>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</si>
  <si>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</si>
  <si>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</si>
  <si>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</si>
  <si>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</si>
  <si>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</si>
  <si>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</si>
  <si>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</si>
  <si>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</si>
  <si>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</si>
  <si>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</si>
  <si>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</si>
  <si>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</si>
  <si>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</si>
  <si>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</si>
  <si>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</si>
  <si>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</si>
  <si>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</si>
  <si>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</si>
  <si>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</si>
  <si>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</si>
  <si>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</si>
  <si>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</si>
  <si>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</si>
  <si>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</si>
  <si>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</si>
  <si>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</si>
  <si>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</si>
  <si>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</si>
  <si>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</si>
  <si>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</si>
  <si>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</si>
  <si>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</si>
  <si>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</si>
  <si>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</si>
  <si>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</si>
  <si>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</si>
  <si>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</si>
  <si>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</si>
  <si>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</si>
  <si>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</si>
  <si>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</si>
  <si>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</si>
  <si>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</si>
  <si>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</si>
  <si>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</si>
  <si>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</si>
  <si>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</si>
  <si>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</si>
  <si>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</si>
  <si>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</si>
  <si>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</si>
  <si>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</si>
  <si>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</si>
  <si>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</si>
  <si>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</si>
  <si>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</si>
  <si>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</si>
  <si>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</si>
  <si>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</si>
  <si>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</si>
  <si>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</si>
  <si>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</si>
  <si>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</si>
  <si>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</si>
  <si>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</si>
  <si>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</si>
  <si>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</si>
  <si>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</si>
  <si>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</si>
  <si>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</si>
  <si>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</si>
  <si>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</si>
  <si>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</si>
  <si>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</si>
  <si>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</si>
  <si>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</si>
  <si>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</si>
  <si>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</si>
  <si>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</si>
  <si>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</si>
  <si>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</si>
  <si>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</si>
  <si>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</si>
  <si>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</si>
  <si>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</si>
  <si>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</si>
  <si>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</si>
  <si>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</si>
  <si>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</si>
  <si>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</si>
  <si>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</si>
  <si>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</si>
  <si>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</si>
  <si>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</si>
  <si>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</si>
  <si>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</si>
  <si>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</si>
  <si>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</si>
  <si>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</si>
  <si>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</si>
  <si>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</si>
  <si>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</si>
  <si>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</si>
  <si>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</si>
  <si>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</si>
  <si>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</si>
  <si>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</si>
  <si>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</si>
  <si>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</si>
  <si>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</si>
  <si>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</si>
  <si>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</si>
  <si>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</si>
  <si>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</si>
  <si>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</si>
  <si>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</si>
  <si>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</si>
  <si>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</si>
  <si>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</si>
  <si>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</si>
  <si>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</si>
  <si>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</si>
  <si>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</si>
  <si>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</si>
  <si>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</si>
  <si>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</si>
  <si>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</si>
  <si>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</si>
  <si>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</si>
  <si>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</si>
  <si>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</si>
  <si>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</si>
  <si>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</si>
  <si>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</si>
  <si>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</si>
  <si>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</si>
  <si>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</si>
  <si>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</si>
  <si>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</si>
  <si>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</si>
  <si>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</si>
  <si>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</si>
  <si>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</si>
  <si>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</si>
  <si>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</si>
  <si>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</si>
  <si>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</si>
  <si>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</si>
  <si>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</si>
  <si>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</si>
  <si>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</si>
  <si>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</si>
  <si>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</si>
  <si>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</si>
  <si>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</si>
  <si>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</si>
  <si>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</si>
  <si>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</si>
  <si>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</si>
  <si>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</si>
  <si>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</si>
  <si>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</si>
  <si>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</si>
  <si>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</si>
  <si>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</si>
  <si>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</si>
  <si>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</si>
  <si>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</si>
  <si>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</si>
  <si>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</si>
  <si>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</si>
  <si>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</si>
  <si>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</si>
  <si>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</si>
  <si>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</si>
  <si>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</si>
  <si>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</si>
  <si>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</si>
  <si>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</si>
  <si>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</si>
  <si>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</si>
  <si>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</si>
  <si>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</si>
  <si>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</si>
  <si>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</si>
  <si>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</si>
  <si>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</si>
  <si>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</si>
  <si>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</si>
  <si>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</si>
  <si>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</si>
  <si>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</si>
  <si>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</si>
  <si>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</si>
  <si>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</si>
  <si>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</si>
  <si>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</si>
  <si>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</si>
  <si>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</si>
  <si>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</si>
  <si>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</si>
  <si>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</si>
  <si>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</si>
  <si>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</si>
  <si>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</si>
  <si>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</si>
  <si>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</si>
  <si>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</si>
  <si>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</si>
  <si>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</si>
  <si>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</si>
  <si>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</si>
  <si>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</si>
  <si>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</si>
  <si>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</si>
  <si>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</si>
  <si>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</si>
  <si>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</si>
  <si>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</si>
  <si>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</si>
  <si>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</si>
  <si>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</si>
  <si>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</si>
  <si>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</si>
  <si>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</si>
  <si>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</si>
  <si>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</si>
  <si>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</si>
  <si>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</si>
  <si>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</si>
  <si>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</si>
  <si>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</si>
  <si>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</si>
  <si>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</si>
  <si>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</si>
  <si>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</si>
  <si>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</si>
  <si>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</si>
  <si>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</si>
  <si>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</si>
  <si>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</si>
  <si>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</si>
  <si>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</si>
  <si>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</si>
  <si>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</si>
  <si>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</si>
  <si>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</si>
  <si>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</si>
  <si>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</si>
  <si>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</si>
  <si>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</si>
  <si>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</si>
  <si>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</si>
  <si>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</si>
  <si>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</si>
  <si>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</si>
  <si>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</si>
  <si>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</si>
  <si>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</si>
  <si>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</si>
  <si>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</si>
  <si>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</si>
  <si>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</si>
  <si>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</si>
  <si>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</si>
  <si>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</si>
  <si>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</si>
  <si>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</si>
  <si>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</si>
  <si>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</si>
  <si>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</si>
  <si>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</si>
  <si>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</si>
  <si>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</si>
  <si>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</si>
  <si>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</si>
  <si>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</si>
  <si>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</si>
  <si>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</si>
  <si>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</si>
  <si>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</si>
  <si>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</si>
  <si>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</si>
  <si>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</si>
  <si>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</si>
  <si>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</si>
  <si>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</si>
  <si>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</si>
  <si>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</si>
  <si>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</si>
  <si>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</si>
  <si>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</si>
  <si>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</si>
  <si>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</si>
  <si>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</si>
  <si>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</si>
  <si>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</si>
  <si>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</si>
  <si>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</si>
  <si>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</si>
  <si>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</si>
  <si>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</si>
  <si>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</si>
  <si>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</si>
  <si>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</si>
  <si>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</si>
  <si>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</si>
  <si>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</si>
  <si>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</si>
  <si>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</si>
  <si>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</si>
  <si>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</si>
  <si>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</si>
  <si>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</si>
  <si>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</si>
  <si>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</si>
  <si>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</si>
  <si>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</si>
  <si>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</si>
  <si>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</si>
  <si>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</si>
  <si>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</si>
  <si>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</si>
  <si>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</si>
  <si>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</si>
  <si>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</si>
  <si>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</si>
  <si>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</si>
  <si>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</si>
  <si>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</si>
  <si>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</si>
  <si>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</si>
  <si>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</si>
  <si>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</si>
  <si>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</si>
  <si>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</si>
  <si>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</si>
  <si>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</si>
  <si>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</si>
  <si>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</si>
  <si>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</si>
  <si>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</si>
  <si>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</si>
  <si>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</si>
  <si>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</si>
  <si>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</si>
  <si>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</si>
  <si>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</si>
  <si>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</si>
  <si>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</si>
  <si>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</si>
  <si>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</si>
  <si>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</si>
  <si>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</si>
  <si>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</si>
  <si>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</si>
  <si>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</si>
  <si>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</si>
  <si>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</si>
  <si>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</si>
  <si>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</si>
  <si>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</si>
  <si>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</si>
  <si>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</si>
  <si>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</si>
  <si>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</si>
  <si>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</si>
  <si>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</si>
  <si>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</si>
  <si>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</si>
  <si>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</si>
  <si>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</si>
  <si>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</si>
  <si>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</si>
  <si>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</si>
  <si>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</si>
  <si>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</si>
  <si>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</si>
  <si>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</si>
  <si>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</si>
  <si>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</si>
  <si>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</si>
  <si>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</si>
  <si>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</si>
  <si>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</si>
  <si>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</si>
  <si>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</si>
  <si>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</si>
  <si>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</si>
  <si>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</si>
  <si>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</si>
  <si>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</si>
  <si>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</si>
  <si>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</si>
  <si>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</si>
  <si>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</si>
  <si>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</si>
  <si>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</si>
  <si>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</si>
  <si>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</si>
  <si>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</si>
  <si>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</si>
  <si>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</si>
  <si>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</si>
  <si>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</si>
  <si>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</si>
  <si>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</si>
  <si>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</si>
  <si>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</si>
  <si>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</si>
  <si>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</si>
  <si>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</si>
  <si>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</si>
  <si>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</si>
  <si>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</si>
  <si>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</si>
  <si>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</si>
  <si>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</si>
  <si>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</si>
  <si>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</si>
  <si>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</si>
  <si>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</si>
  <si>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</si>
  <si>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</si>
  <si>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</si>
  <si>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</si>
  <si>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</si>
  <si>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</si>
  <si>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</si>
  <si>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</si>
  <si>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</si>
  <si>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</si>
  <si>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</si>
  <si>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</si>
  <si>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</si>
  <si>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</si>
  <si>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</si>
  <si>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</si>
  <si>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</si>
  <si>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</si>
  <si>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</si>
  <si>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</si>
  <si>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</si>
  <si>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</si>
  <si>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</si>
  <si>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</si>
  <si>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</si>
  <si>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</si>
  <si>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</si>
  <si>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</si>
  <si>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</si>
  <si>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</si>
  <si>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</si>
  <si>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</si>
  <si>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</si>
  <si>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</si>
  <si>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</si>
  <si>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</si>
  <si>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</si>
  <si>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</si>
  <si>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</si>
  <si>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</si>
  <si>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</si>
  <si>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</si>
  <si>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</si>
  <si>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</si>
  <si>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</si>
  <si>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</si>
  <si>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</si>
  <si>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</si>
  <si>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</si>
  <si>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</si>
  <si>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</si>
  <si>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</si>
  <si>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</si>
  <si>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</si>
  <si>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</si>
  <si>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</si>
  <si>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</si>
  <si>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</si>
  <si>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</si>
  <si>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</si>
  <si>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</si>
  <si>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</si>
  <si>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</si>
  <si>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</si>
  <si>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</si>
  <si>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</si>
  <si>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</si>
  <si>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</si>
  <si>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</si>
  <si>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</si>
  <si>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</si>
  <si>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</si>
  <si>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</si>
  <si>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</si>
  <si>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</si>
  <si>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</si>
  <si>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</si>
  <si>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</si>
  <si>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</si>
  <si>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</si>
  <si>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</si>
  <si>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</si>
  <si>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</si>
  <si>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</si>
  <si>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</si>
  <si>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</si>
  <si>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</si>
  <si>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</si>
  <si>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</si>
  <si>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</si>
  <si>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</si>
  <si>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</si>
  <si>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</si>
  <si>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</si>
  <si>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</si>
  <si>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</si>
  <si>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</si>
  <si>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</si>
  <si>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</si>
  <si>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</si>
  <si>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</si>
  <si>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</si>
  <si>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</si>
  <si>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</si>
  <si>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</si>
  <si>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</si>
  <si>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</si>
  <si>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</si>
  <si>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</si>
  <si>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</si>
  <si>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</si>
  <si>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</si>
  <si>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</si>
  <si>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</si>
  <si>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</si>
  <si>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</si>
  <si>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</si>
  <si>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</si>
  <si>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</si>
  <si>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</si>
  <si>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</si>
  <si>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</si>
  <si>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</si>
  <si>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</si>
  <si>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</si>
  <si>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</si>
  <si>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</si>
  <si>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</si>
  <si>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</si>
  <si>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</si>
  <si>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</si>
  <si>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</si>
  <si>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</si>
  <si>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</si>
  <si>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</si>
  <si>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</si>
  <si>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</si>
  <si>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</si>
  <si>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</si>
  <si>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</si>
  <si>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</si>
  <si>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</si>
  <si>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</si>
  <si>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</si>
  <si>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</si>
  <si>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</si>
  <si>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</si>
  <si>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</si>
  <si>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</si>
  <si>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</si>
  <si>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</si>
  <si>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</si>
  <si>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</si>
  <si>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</si>
  <si>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</si>
  <si>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</si>
  <si>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</si>
  <si>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</si>
  <si>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</si>
  <si>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</si>
  <si>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</si>
  <si>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</si>
  <si>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</si>
  <si>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</si>
  <si>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</si>
  <si>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</si>
  <si>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</si>
  <si>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</si>
  <si>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</si>
  <si>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</si>
  <si>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</si>
  <si>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</si>
  <si>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</si>
  <si>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</si>
  <si>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</si>
  <si>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</si>
  <si>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</si>
  <si>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</si>
  <si>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</si>
  <si>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</si>
  <si>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</si>
  <si>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</si>
  <si>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</si>
  <si>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</si>
  <si>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</si>
  <si>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</si>
  <si>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</si>
  <si>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</si>
  <si>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</si>
  <si>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</si>
  <si>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</si>
  <si>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</si>
  <si>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</si>
  <si>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</si>
  <si>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</si>
  <si>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</si>
  <si>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</si>
  <si>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</si>
  <si>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</si>
  <si>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</si>
  <si>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</si>
  <si>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</si>
  <si>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</si>
  <si>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</si>
  <si>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</si>
  <si>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</si>
  <si>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</si>
  <si>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</si>
  <si>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</si>
  <si>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</si>
  <si>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</si>
  <si>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</si>
  <si>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</si>
  <si>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</si>
  <si>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</si>
  <si>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</si>
  <si>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</si>
  <si>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</si>
  <si>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</si>
  <si>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</si>
  <si>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</si>
  <si>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</si>
  <si>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</si>
  <si>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</si>
  <si>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</si>
  <si>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</si>
  <si>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</si>
  <si>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</si>
  <si>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</si>
  <si>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</si>
  <si>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</si>
  <si>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</si>
  <si>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</si>
  <si>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</si>
  <si>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</si>
  <si>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</si>
  <si>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</si>
  <si>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</si>
  <si>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</si>
  <si>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</si>
  <si>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</si>
  <si>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</si>
  <si>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</si>
  <si>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</si>
  <si>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</si>
  <si>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</si>
  <si>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</si>
  <si>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</si>
  <si>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</si>
  <si>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</si>
  <si>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</si>
  <si>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</si>
  <si>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</si>
  <si>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</si>
  <si>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</si>
  <si>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</si>
  <si>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</si>
  <si>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</si>
  <si>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</si>
  <si>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</si>
  <si>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</si>
  <si>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</si>
  <si>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</si>
  <si>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</si>
  <si>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</si>
  <si>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</si>
  <si>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</si>
  <si>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</si>
  <si>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</si>
  <si>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</si>
  <si>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</si>
  <si>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</si>
  <si>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</si>
  <si>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</si>
  <si>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</si>
  <si>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</si>
  <si>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</si>
  <si>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</si>
  <si>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</si>
  <si>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</si>
  <si>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</si>
  <si>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</si>
  <si>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</si>
  <si>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</si>
  <si>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</si>
  <si>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</si>
  <si>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</si>
  <si>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</si>
  <si>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</si>
  <si>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</si>
  <si>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</si>
  <si>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</si>
  <si>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</si>
  <si>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</si>
  <si>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</si>
  <si>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</si>
  <si>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</si>
  <si>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</si>
  <si>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</si>
  <si>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</si>
  <si>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</si>
  <si>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</si>
  <si>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</si>
  <si>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</si>
  <si>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</si>
  <si>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</si>
  <si>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</si>
  <si>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</si>
  <si>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</si>
  <si>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</si>
  <si>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</si>
  <si>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</si>
  <si>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</si>
  <si>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</si>
  <si>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</si>
  <si>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</si>
  <si>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</si>
  <si>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</si>
  <si>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</si>
  <si>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</si>
  <si>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</si>
  <si>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</si>
  <si>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</si>
  <si>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</si>
  <si>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</si>
  <si>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</si>
  <si>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</si>
  <si>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</si>
  <si>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</si>
  <si>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</si>
  <si>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</si>
  <si>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</si>
  <si>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</si>
  <si>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</si>
  <si>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</si>
  <si>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</si>
  <si>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</si>
  <si>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</si>
  <si>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</si>
  <si>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</si>
  <si>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</si>
  <si>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</si>
  <si>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</si>
  <si>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</si>
  <si>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</si>
  <si>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</si>
  <si>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</si>
  <si>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</si>
  <si>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</si>
  <si>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</si>
  <si>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</si>
  <si>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</si>
  <si>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</si>
  <si>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</si>
  <si>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</si>
  <si>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</si>
  <si>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</si>
  <si>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</si>
  <si>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</si>
  <si>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</si>
  <si>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</si>
  <si>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</si>
  <si>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</si>
  <si>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</si>
  <si>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</si>
  <si>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</si>
  <si>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</si>
  <si>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</si>
  <si>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</si>
  <si>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</si>
  <si>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</si>
  <si>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</si>
  <si>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</si>
  <si>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</si>
  <si>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</si>
  <si>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</si>
  <si>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</si>
  <si>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</si>
  <si>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</si>
  <si>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</si>
  <si>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</si>
  <si>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</si>
  <si>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</si>
  <si>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</si>
  <si>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</si>
  <si>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</si>
  <si>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</si>
  <si>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</si>
  <si>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</si>
  <si>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</si>
  <si>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</si>
  <si>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</si>
  <si>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</si>
  <si>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</si>
  <si>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</si>
  <si>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</si>
  <si>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</si>
  <si>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</si>
  <si>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</si>
  <si>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</si>
  <si>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</si>
  <si>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</si>
  <si>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</si>
  <si>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</si>
  <si>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</si>
  <si>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</si>
  <si>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</si>
  <si>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</si>
  <si>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</si>
  <si>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</si>
  <si>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</si>
  <si>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</si>
  <si>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</si>
  <si>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</si>
  <si>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</si>
  <si>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</si>
  <si>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</si>
  <si>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</si>
  <si>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</si>
  <si>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</si>
  <si>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</si>
  <si>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</si>
  <si>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</si>
  <si>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</si>
  <si>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</si>
  <si>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</si>
  <si>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</si>
  <si>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</si>
  <si>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</si>
  <si>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</si>
  <si>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</si>
  <si>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</si>
  <si>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</si>
  <si>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</si>
  <si>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</si>
  <si>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</si>
  <si>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</si>
  <si>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</si>
  <si>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</si>
  <si>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</si>
  <si>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</si>
  <si>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</si>
  <si>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</si>
  <si>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</si>
  <si>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</si>
  <si>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</si>
  <si>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</si>
  <si>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</si>
  <si>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</si>
  <si>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</si>
  <si>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</si>
  <si>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</si>
  <si>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</si>
  <si>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</si>
  <si>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</si>
  <si>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</si>
  <si>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</si>
  <si>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</si>
  <si>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</si>
  <si>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</si>
  <si>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</si>
  <si>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</si>
  <si>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</si>
  <si>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</si>
  <si>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</si>
  <si>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</si>
  <si>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</si>
  <si>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</si>
  <si>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</si>
  <si>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</si>
  <si>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</si>
  <si>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</si>
  <si>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</si>
  <si>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</si>
  <si>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</si>
  <si>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</si>
  <si>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</si>
  <si>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</si>
  <si>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</si>
  <si>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</si>
  <si>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</si>
  <si>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</si>
  <si>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</si>
  <si>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</si>
  <si>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</si>
  <si>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</si>
  <si>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</si>
  <si>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</si>
  <si>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</si>
  <si>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</si>
  <si>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</si>
  <si>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</si>
  <si>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</si>
  <si>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</si>
  <si>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</si>
  <si>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</si>
  <si>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</si>
  <si>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</si>
  <si>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</si>
  <si>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</si>
  <si>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</si>
  <si>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</si>
  <si>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</si>
  <si>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</si>
  <si>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</si>
  <si>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</si>
  <si>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</si>
  <si>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</si>
  <si>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</si>
  <si>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</si>
  <si>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</si>
  <si>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</si>
  <si>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</si>
  <si>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</si>
  <si>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</si>
  <si>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</si>
  <si>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</si>
  <si>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</si>
  <si>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</si>
  <si>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</si>
  <si>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</si>
  <si>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</si>
  <si>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</si>
  <si>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</si>
  <si>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</si>
  <si>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</si>
  <si>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</si>
  <si>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</si>
  <si>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</si>
  <si>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</si>
  <si>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</si>
  <si>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</si>
  <si>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</si>
  <si>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</si>
  <si>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</si>
  <si>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</si>
  <si>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</si>
  <si>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</si>
  <si>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</si>
  <si>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</si>
  <si>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</si>
  <si>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</si>
  <si>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</si>
  <si>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</si>
  <si>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</si>
  <si>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</si>
  <si>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</si>
  <si>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</si>
  <si>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</si>
  <si>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</si>
  <si>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</si>
  <si>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</si>
  <si>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</si>
  <si>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</si>
  <si>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</si>
  <si>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</si>
  <si>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</si>
  <si>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</si>
  <si>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</si>
  <si>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</si>
  <si>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</si>
  <si>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</si>
  <si>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</si>
  <si>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</si>
  <si>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</si>
  <si>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</si>
  <si>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</si>
  <si>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</si>
  <si>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</si>
  <si>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</si>
  <si>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</si>
  <si>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</si>
  <si>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</si>
  <si>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</si>
  <si>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</si>
  <si>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</si>
  <si>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</si>
  <si>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</si>
  <si>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</si>
  <si>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</si>
  <si>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</si>
  <si>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</si>
  <si>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</si>
  <si>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</si>
  <si>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</si>
  <si>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</si>
  <si>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</si>
  <si>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</si>
  <si>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</si>
  <si>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</si>
  <si>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</si>
  <si>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</si>
  <si>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</si>
  <si>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</si>
  <si>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</si>
  <si>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</si>
  <si>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</si>
  <si>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</si>
  <si>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</si>
  <si>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</si>
  <si>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</si>
  <si>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</si>
  <si>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</si>
  <si>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</si>
  <si>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</si>
  <si>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</si>
  <si>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</si>
  <si>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</si>
  <si>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</si>
  <si>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</si>
  <si>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</si>
  <si>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</si>
  <si>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</si>
  <si>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</si>
  <si>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</si>
  <si>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</si>
  <si>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</si>
  <si>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</si>
  <si>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</si>
  <si>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</si>
  <si>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</si>
  <si>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</si>
  <si>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</si>
  <si>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</si>
  <si>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</si>
  <si>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</si>
  <si>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</si>
  <si>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</si>
  <si>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</si>
  <si>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</si>
  <si>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</si>
  <si>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</si>
  <si>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</si>
  <si>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</si>
  <si>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</si>
  <si>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</si>
  <si>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</si>
  <si>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</si>
  <si>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</si>
  <si>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</si>
  <si>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</si>
  <si>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</si>
  <si>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</si>
  <si>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</si>
  <si>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</si>
  <si>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</si>
  <si>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</si>
  <si>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</si>
  <si>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</si>
  <si>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</si>
  <si>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</si>
  <si>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</si>
  <si>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</si>
  <si>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</si>
  <si>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</si>
  <si>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</si>
  <si>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</si>
  <si>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</si>
  <si>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</si>
  <si>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</si>
  <si>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</si>
  <si>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</si>
  <si>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</si>
  <si>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</si>
  <si>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</si>
  <si>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</si>
  <si>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</si>
  <si>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</si>
  <si>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</si>
  <si>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</si>
  <si>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</si>
  <si>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</si>
  <si>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</si>
  <si>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</si>
  <si>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</si>
  <si>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</si>
  <si>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</si>
  <si>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</si>
  <si>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</si>
  <si>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</si>
  <si>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</si>
  <si>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</si>
  <si>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</si>
  <si>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</si>
  <si>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</si>
  <si>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</si>
  <si>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</si>
  <si>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</si>
  <si>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</si>
  <si>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</si>
  <si>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</si>
  <si>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</si>
  <si>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</si>
  <si>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</si>
  <si>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</si>
  <si>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</si>
  <si>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</si>
  <si>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</si>
  <si>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</si>
  <si>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</si>
  <si>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</si>
  <si>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</si>
  <si>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</si>
  <si>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</si>
  <si>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</si>
  <si>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</si>
  <si>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</si>
  <si>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</si>
  <si>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</si>
  <si>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</si>
  <si>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</si>
  <si>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</si>
  <si>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</si>
  <si>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</si>
  <si>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</si>
  <si>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</si>
  <si>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</si>
  <si>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</si>
  <si>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</si>
  <si>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</si>
  <si>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</si>
  <si>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</si>
  <si>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</si>
  <si>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</si>
  <si>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</si>
  <si>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</si>
  <si>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</si>
  <si>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</si>
  <si>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</si>
  <si>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</si>
  <si>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</si>
  <si>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</si>
  <si>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</si>
  <si>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</si>
  <si>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</si>
  <si>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</si>
  <si>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</si>
  <si>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</si>
  <si>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</si>
  <si>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</si>
  <si>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</si>
  <si>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</si>
  <si>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</si>
  <si>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</si>
  <si>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</si>
  <si>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</si>
  <si>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</si>
  <si>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</si>
  <si>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</si>
  <si>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</si>
  <si>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</si>
  <si>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</si>
  <si>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</si>
  <si>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</si>
  <si>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</si>
  <si>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</si>
  <si>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</si>
  <si>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</si>
  <si>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</si>
  <si>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</si>
  <si>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</si>
  <si>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</si>
  <si>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</si>
  <si>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</si>
  <si>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</si>
  <si>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</si>
  <si>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</si>
  <si>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</si>
  <si>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</si>
  <si>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</si>
  <si>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</si>
  <si>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</si>
  <si>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</si>
  <si>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</si>
  <si>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</si>
  <si>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</si>
  <si>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</si>
  <si>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</si>
  <si>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</si>
  <si>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</si>
  <si>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</si>
  <si>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</si>
  <si>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</si>
  <si>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</si>
  <si>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</si>
  <si>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</si>
  <si>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</si>
  <si>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</si>
  <si>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</si>
  <si>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</si>
  <si>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</si>
  <si>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</si>
  <si>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</si>
  <si>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</si>
  <si>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</si>
  <si>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</si>
  <si>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</si>
  <si>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</si>
  <si>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</si>
  <si>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</si>
  <si>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</si>
  <si>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</si>
  <si>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</si>
  <si>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</si>
  <si>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</si>
  <si>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</si>
  <si>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</si>
  <si>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</si>
  <si>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</si>
  <si>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</si>
  <si>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</si>
  <si>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</si>
  <si>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</si>
  <si>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</si>
  <si>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</si>
  <si>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</si>
  <si>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</si>
  <si>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</si>
  <si>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</si>
  <si>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</si>
  <si>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</si>
  <si>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</si>
  <si>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</si>
  <si>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</si>
  <si>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</si>
  <si>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</si>
  <si>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</si>
  <si>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</si>
  <si>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</si>
  <si>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</si>
  <si>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</si>
  <si>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</si>
  <si>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</si>
  <si>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</si>
  <si>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</si>
  <si>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</si>
  <si>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</si>
  <si>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</si>
  <si>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</si>
  <si>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</si>
  <si>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</si>
  <si>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</si>
  <si>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</si>
  <si>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</si>
  <si>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</si>
  <si>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</si>
  <si>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</si>
  <si>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</si>
  <si>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</si>
  <si>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</si>
  <si>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</si>
  <si>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</si>
  <si>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</si>
  <si>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</si>
  <si>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</si>
  <si>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</si>
  <si>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</si>
  <si>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</si>
  <si>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</si>
  <si>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</si>
  <si>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</si>
  <si>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</si>
  <si>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</si>
  <si>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</si>
  <si>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</si>
  <si>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</si>
  <si>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</si>
  <si>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</si>
  <si>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</si>
  <si>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</si>
  <si>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</si>
  <si>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</si>
  <si>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</si>
  <si>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</si>
  <si>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</si>
  <si>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</si>
  <si>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</si>
  <si>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</si>
  <si>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</si>
  <si>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</si>
  <si>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</si>
  <si>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</si>
  <si>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</si>
  <si>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</si>
  <si>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</si>
  <si>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</si>
  <si>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</si>
  <si>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</si>
  <si>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</si>
  <si>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</si>
  <si>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</si>
  <si>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</si>
  <si>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</si>
  <si>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</si>
  <si>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</si>
  <si>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</si>
  <si>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</si>
  <si>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</si>
  <si>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</si>
  <si>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</si>
  <si>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</si>
  <si>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</si>
  <si>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</si>
  <si>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</si>
  <si>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</si>
  <si>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</si>
  <si>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</si>
  <si>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</si>
  <si>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</si>
  <si>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</si>
  <si>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</si>
  <si>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</si>
  <si>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</si>
  <si>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</si>
  <si>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</si>
  <si>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</si>
  <si>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</si>
  <si>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</si>
  <si>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</si>
  <si>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</si>
  <si>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</si>
  <si>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</si>
  <si>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</si>
  <si>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</si>
  <si>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</si>
  <si>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</si>
  <si>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</si>
  <si>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</si>
  <si>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</si>
  <si>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</si>
  <si>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</si>
  <si>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</si>
  <si>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</si>
  <si>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</si>
  <si>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</si>
  <si>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</si>
  <si>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</si>
  <si>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</si>
  <si>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</si>
  <si>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</si>
  <si>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</si>
  <si>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</si>
  <si>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</si>
  <si>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</si>
  <si>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</si>
  <si>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</si>
  <si>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</si>
  <si>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</si>
  <si>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</si>
  <si>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</si>
  <si>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</si>
  <si>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</si>
  <si>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</si>
  <si>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</si>
  <si>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</si>
  <si>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</si>
  <si>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</si>
  <si>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</si>
  <si>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</si>
  <si>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</si>
  <si>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</si>
  <si>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</si>
  <si>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</si>
  <si>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</si>
  <si>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</si>
  <si>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</si>
  <si>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</si>
  <si>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</si>
  <si>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</si>
  <si>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</si>
  <si>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</si>
  <si>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</si>
  <si>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</si>
  <si>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</si>
  <si>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</si>
  <si>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</si>
  <si>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</si>
  <si>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</si>
  <si>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</si>
  <si>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</si>
  <si>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</si>
  <si>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</si>
  <si>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</si>
  <si>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</si>
  <si>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</si>
  <si>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</si>
  <si>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</si>
  <si>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</si>
  <si>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</si>
  <si>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</si>
  <si>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</si>
  <si>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</si>
  <si>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</si>
  <si>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</si>
  <si>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</si>
  <si>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</si>
  <si>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</si>
  <si>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</si>
  <si>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</si>
  <si>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</si>
  <si>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</si>
  <si>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</si>
  <si>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</si>
  <si>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</si>
  <si>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</si>
  <si>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</si>
  <si>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</si>
  <si>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</si>
  <si>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</si>
  <si>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</si>
  <si>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</si>
  <si>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</si>
  <si>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</si>
  <si>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</si>
  <si>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</si>
  <si>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</si>
  <si>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</si>
  <si>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</si>
  <si>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</si>
  <si>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</si>
  <si>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</si>
  <si>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</si>
  <si>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</si>
  <si>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</si>
  <si>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</si>
  <si>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</si>
  <si>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</si>
  <si>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</si>
  <si>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</si>
  <si>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</si>
  <si>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</si>
  <si>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</si>
  <si>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</si>
  <si>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</si>
  <si>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</si>
  <si>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</si>
  <si>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</si>
  <si>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</si>
  <si>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</si>
  <si>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</si>
  <si>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</si>
  <si>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</si>
  <si>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</si>
  <si>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</si>
  <si>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</si>
  <si>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</si>
  <si>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</si>
  <si>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</si>
  <si>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</si>
  <si>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</si>
  <si>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</si>
  <si>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</si>
  <si>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</si>
  <si>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</si>
  <si>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</si>
  <si>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</si>
  <si>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</si>
  <si>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</si>
  <si>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</si>
  <si>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</si>
  <si>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</si>
  <si>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</si>
  <si>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</si>
  <si>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</si>
  <si>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</si>
  <si>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</si>
  <si>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</si>
  <si>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</si>
  <si>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</si>
  <si>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</si>
  <si>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</si>
  <si>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</si>
  <si>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</si>
  <si>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</si>
  <si>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</si>
  <si>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</si>
  <si>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</si>
  <si>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</si>
  <si>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</si>
  <si>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</si>
  <si>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</si>
  <si>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</si>
  <si>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</si>
  <si>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</si>
  <si>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</si>
  <si>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</si>
  <si>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</si>
  <si>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</si>
  <si>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</si>
  <si>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</si>
  <si>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</si>
  <si>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</si>
  <si>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</si>
  <si>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</si>
  <si>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</si>
  <si>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</si>
  <si>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</si>
  <si>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</si>
  <si>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</si>
  <si>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</si>
  <si>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</si>
  <si>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</si>
  <si>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</si>
  <si>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</si>
  <si>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</si>
  <si>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</si>
  <si>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</si>
  <si>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</si>
  <si>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</si>
  <si>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</si>
  <si>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</si>
  <si>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</si>
  <si>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</si>
  <si>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</si>
  <si>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</si>
  <si>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</si>
  <si>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</si>
  <si>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</si>
  <si>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</si>
  <si>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</si>
  <si>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</si>
  <si>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</si>
  <si>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</si>
  <si>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</si>
  <si>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</si>
  <si>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</si>
  <si>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</si>
  <si>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</si>
  <si>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</si>
  <si>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</si>
  <si>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</si>
  <si>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</si>
  <si>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</si>
  <si>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</si>
  <si>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</si>
  <si>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</si>
  <si>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</si>
  <si>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</si>
  <si>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</si>
  <si>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</si>
  <si>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</si>
  <si>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</si>
  <si>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</si>
  <si>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</si>
  <si>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</si>
  <si>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</si>
  <si>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</si>
  <si>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</si>
  <si>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</si>
  <si>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</si>
  <si>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</si>
  <si>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</si>
  <si>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</si>
  <si>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</si>
  <si>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</si>
  <si>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</si>
  <si>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</si>
  <si>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</si>
  <si>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</si>
  <si>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</si>
  <si>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</si>
  <si>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</si>
  <si>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</si>
  <si>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</si>
  <si>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</si>
  <si>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</si>
  <si>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</si>
  <si>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</si>
  <si>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</si>
  <si>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</si>
  <si>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</si>
  <si>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</si>
  <si>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</si>
  <si>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</si>
  <si>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</si>
  <si>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</si>
  <si>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</si>
  <si>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</si>
  <si>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</si>
  <si>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</si>
  <si>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</si>
  <si>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</si>
  <si>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</si>
  <si>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</si>
  <si>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</si>
  <si>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</si>
  <si>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</si>
  <si>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</si>
  <si>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</si>
  <si>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</si>
  <si>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</si>
  <si>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</si>
  <si>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</si>
  <si>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</si>
  <si>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</si>
  <si>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</si>
  <si>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</si>
  <si>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</si>
  <si>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</si>
  <si>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</si>
  <si>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</si>
  <si>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</si>
  <si>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</si>
  <si>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</si>
  <si>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</si>
  <si>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</si>
  <si>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</si>
  <si>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</si>
  <si>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</si>
  <si>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</si>
  <si>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</si>
  <si>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</si>
  <si>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</si>
  <si>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</si>
  <si>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</si>
  <si>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</si>
  <si>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</si>
  <si>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</si>
  <si>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</si>
  <si>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</si>
  <si>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</si>
  <si>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</si>
  <si>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</si>
  <si>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</si>
  <si>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</si>
  <si>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</si>
  <si>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</si>
  <si>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</si>
  <si>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</si>
  <si>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</si>
  <si>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</si>
  <si>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</si>
  <si>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</si>
  <si>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</si>
  <si>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</si>
  <si>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</si>
  <si>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</si>
  <si>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</si>
  <si>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</si>
  <si>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</si>
  <si>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</si>
  <si>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</si>
  <si>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</si>
  <si>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</si>
  <si>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</si>
  <si>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</si>
  <si>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</si>
  <si>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</si>
  <si>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</si>
  <si>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</si>
  <si>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</si>
  <si>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</si>
  <si>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</si>
  <si>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</si>
  <si>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</si>
  <si>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</si>
  <si>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</si>
  <si>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</si>
  <si>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</si>
  <si>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</si>
  <si>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</si>
  <si>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</si>
  <si>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</si>
  <si>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</si>
  <si>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</si>
  <si>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</si>
  <si>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</si>
  <si>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</si>
  <si>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</si>
  <si>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</si>
  <si>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</si>
  <si>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</si>
  <si>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</si>
  <si>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</si>
  <si>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</si>
  <si>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</si>
  <si>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</si>
  <si>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</si>
  <si>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</si>
  <si>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</si>
  <si>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</si>
  <si>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</si>
  <si>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</si>
  <si>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</si>
  <si>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</si>
  <si>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</si>
  <si>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</si>
  <si>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</si>
  <si>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</si>
  <si>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</si>
  <si>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</si>
  <si>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</si>
  <si>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</si>
  <si>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</si>
  <si>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</si>
  <si>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</si>
  <si>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</si>
  <si>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</si>
  <si>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</si>
  <si>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</si>
  <si>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</si>
  <si>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</si>
  <si>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</si>
  <si>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</si>
  <si>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</si>
  <si>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</si>
  <si>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</si>
  <si>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</si>
  <si>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</si>
  <si>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</si>
  <si>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</si>
  <si>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</si>
  <si>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</si>
  <si>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</si>
  <si>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</si>
  <si>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</si>
  <si>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</si>
  <si>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</si>
  <si>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</si>
  <si>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</si>
  <si>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</si>
  <si>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</si>
  <si>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</si>
  <si>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</si>
  <si>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</si>
  <si>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</si>
  <si>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</si>
  <si>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</si>
  <si>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</si>
  <si>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</si>
  <si>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</si>
  <si>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</si>
  <si>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</si>
  <si>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</si>
  <si>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</si>
  <si>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</si>
  <si>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</si>
  <si>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</si>
  <si>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</si>
  <si>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</si>
  <si>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</si>
  <si>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</si>
  <si>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</si>
  <si>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</si>
  <si>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</si>
  <si>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</si>
  <si>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</si>
  <si>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</si>
  <si>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</si>
  <si>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</si>
  <si>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</si>
  <si>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</si>
  <si>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</si>
  <si>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</si>
  <si>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</si>
  <si>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</si>
  <si>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</si>
  <si>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</si>
  <si>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</si>
  <si>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</si>
  <si>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</si>
  <si>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</si>
  <si>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</si>
  <si>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</si>
  <si>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</si>
  <si>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</si>
  <si>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</si>
  <si>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</si>
  <si>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</si>
  <si>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</si>
  <si>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</si>
  <si>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</si>
  <si>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</si>
  <si>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</si>
  <si>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</si>
  <si>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</si>
  <si>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</si>
  <si>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</si>
  <si>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</si>
  <si>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</si>
  <si>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</si>
  <si>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</si>
  <si>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</si>
  <si>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</si>
  <si>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</si>
  <si>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</si>
  <si>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</si>
  <si>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</si>
  <si>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</si>
  <si>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</si>
  <si>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</si>
  <si>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</si>
  <si>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</si>
  <si>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</si>
  <si>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</si>
  <si>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</si>
  <si>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</si>
  <si>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</si>
  <si>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</si>
  <si>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</si>
  <si>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</si>
  <si>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</si>
  <si>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</si>
  <si>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</si>
  <si>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</si>
  <si>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</si>
  <si>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</si>
  <si>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</si>
  <si>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</si>
  <si>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</si>
  <si>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</si>
  <si>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</si>
  <si>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</si>
  <si>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</si>
  <si>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</si>
  <si>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</si>
  <si>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</si>
  <si>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</si>
  <si>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</si>
  <si>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</si>
  <si>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</si>
  <si>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</si>
  <si>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</si>
  <si>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</si>
  <si>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</si>
  <si>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</si>
  <si>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</si>
  <si>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</si>
  <si>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</si>
  <si>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</si>
  <si>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</si>
  <si>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</si>
  <si>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</si>
  <si>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</si>
  <si>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</si>
  <si>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</si>
  <si>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</si>
  <si>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</si>
  <si>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</si>
  <si>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</si>
  <si>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</si>
  <si>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</si>
  <si>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</si>
  <si>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</si>
  <si>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</si>
  <si>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</si>
  <si>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</si>
  <si>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</si>
  <si>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</si>
  <si>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</si>
  <si>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</si>
  <si>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</si>
  <si>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</si>
  <si>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</si>
  <si>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</si>
  <si>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</si>
  <si>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</si>
  <si>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</si>
  <si>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</si>
  <si>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</si>
  <si>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</si>
  <si>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</si>
  <si>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</si>
  <si>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</si>
  <si>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</si>
  <si>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</si>
  <si>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</si>
  <si>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</si>
  <si>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</si>
  <si>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</si>
  <si>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</si>
  <si>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</si>
  <si>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</si>
  <si>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</si>
  <si>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</si>
  <si>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</si>
  <si>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</si>
  <si>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</si>
  <si>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</si>
  <si>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</si>
  <si>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</si>
  <si>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</si>
  <si>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</si>
  <si>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</si>
  <si>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</si>
  <si>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</si>
  <si>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</si>
  <si>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</si>
  <si>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</si>
  <si>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</si>
  <si>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</si>
  <si>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</si>
  <si>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</si>
  <si>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</si>
  <si>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</si>
  <si>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</si>
  <si>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</si>
  <si>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</si>
  <si>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</si>
  <si>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</si>
  <si>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</si>
  <si>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</si>
  <si>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</si>
  <si>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</si>
  <si>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</si>
  <si>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</si>
  <si>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</si>
  <si>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</si>
  <si>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</si>
  <si>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</si>
  <si>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</si>
  <si>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</si>
  <si>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</si>
  <si>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</si>
  <si>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</si>
  <si>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</si>
  <si>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</si>
  <si>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</si>
  <si>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</si>
  <si>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</si>
  <si>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</si>
  <si>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</si>
  <si>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</si>
  <si>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</si>
  <si>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</si>
  <si>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</si>
  <si>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</si>
  <si>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</si>
  <si>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</si>
  <si>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</si>
  <si>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</si>
  <si>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</si>
  <si>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</si>
  <si>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</si>
  <si>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</si>
  <si>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</si>
  <si>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</si>
  <si>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</si>
  <si>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</si>
  <si>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</si>
  <si>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</si>
  <si>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</si>
  <si>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</si>
  <si>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</si>
  <si>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</si>
  <si>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</si>
  <si>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</si>
  <si>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</si>
  <si>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</si>
  <si>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</si>
  <si>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</si>
  <si>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</si>
  <si>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</si>
  <si>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</si>
  <si>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</si>
  <si>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</si>
  <si>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</si>
  <si>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</si>
  <si>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</si>
  <si>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</si>
  <si>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</si>
  <si>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</si>
  <si>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</si>
  <si>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</si>
  <si>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</si>
  <si>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</si>
  <si>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</si>
  <si>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</si>
  <si>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</si>
  <si>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</si>
  <si>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</si>
  <si>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</si>
  <si>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</si>
  <si>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</si>
  <si>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</si>
  <si>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</si>
  <si>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</si>
  <si>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</si>
  <si>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</si>
  <si>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</si>
  <si>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</si>
  <si>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</si>
  <si>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</si>
  <si>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</si>
  <si>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</si>
  <si>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</si>
  <si>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</si>
  <si>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</si>
  <si>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</si>
  <si>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</si>
  <si>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</si>
  <si>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</si>
  <si>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</si>
  <si>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</si>
  <si>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</si>
  <si>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</si>
  <si>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</si>
  <si>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</si>
  <si>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</si>
  <si>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</si>
  <si>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</si>
  <si>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</si>
  <si>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</si>
  <si>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</si>
  <si>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</si>
  <si>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</si>
  <si>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</si>
  <si>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</si>
  <si>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</si>
  <si>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</si>
  <si>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</si>
  <si>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</si>
  <si>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</si>
  <si>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</si>
  <si>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</si>
  <si>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</si>
  <si>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</si>
  <si>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</si>
  <si>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</si>
  <si>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</si>
  <si>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</si>
  <si>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</si>
  <si>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</si>
  <si>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</si>
  <si>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</si>
  <si>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</si>
  <si>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</si>
  <si>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</si>
  <si>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</si>
  <si>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</si>
  <si>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</si>
  <si>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</si>
  <si>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</si>
  <si>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</si>
  <si>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</si>
  <si>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</si>
  <si>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</si>
  <si>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</si>
  <si>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</si>
  <si>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</si>
  <si>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</si>
  <si>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</si>
  <si>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</si>
  <si>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</si>
  <si>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</si>
  <si>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</si>
  <si>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</si>
  <si>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</si>
  <si>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</si>
  <si>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</si>
  <si>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</si>
  <si>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</si>
  <si>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</si>
  <si>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</si>
  <si>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</si>
  <si>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</si>
  <si>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</si>
  <si>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</si>
  <si>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</si>
  <si>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</si>
  <si>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</si>
  <si>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</si>
  <si>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</si>
  <si>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</si>
  <si>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</si>
  <si>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</si>
  <si>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</si>
  <si>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</si>
  <si>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</si>
  <si>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</si>
  <si>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</si>
  <si>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</si>
  <si>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</si>
  <si>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</si>
  <si>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</si>
  <si>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</si>
  <si>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</si>
  <si>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</si>
  <si>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</si>
  <si>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</si>
  <si>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</si>
  <si>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</si>
  <si>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</si>
  <si>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</si>
  <si>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</si>
  <si>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</si>
  <si>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</si>
  <si>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</si>
  <si>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</si>
  <si>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</si>
  <si>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</si>
  <si>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</si>
  <si>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</si>
  <si>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</si>
  <si>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</si>
  <si>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</si>
  <si>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</si>
  <si>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</si>
  <si>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</si>
  <si>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</si>
  <si>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</si>
  <si>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</si>
  <si>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</si>
  <si>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</si>
  <si>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</si>
  <si>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</si>
  <si>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</si>
  <si>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</si>
  <si>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</si>
  <si>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</si>
  <si>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</si>
  <si>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</si>
  <si>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</si>
  <si>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</si>
  <si>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</si>
  <si>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</si>
  <si>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</si>
  <si>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</si>
  <si>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</si>
  <si>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</si>
  <si>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</si>
  <si>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</si>
  <si>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</si>
  <si>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</si>
  <si>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</si>
  <si>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</si>
  <si>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</si>
  <si>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</si>
  <si>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</si>
  <si>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</si>
  <si>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</si>
  <si>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</si>
  <si>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</si>
  <si>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</si>
  <si>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</si>
  <si>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</si>
  <si>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</si>
  <si>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</si>
  <si>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</si>
  <si>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</si>
  <si>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</si>
  <si>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</si>
  <si>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</si>
  <si>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</si>
  <si>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</si>
  <si>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</si>
  <si>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</si>
  <si>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</si>
  <si>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</si>
  <si>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</si>
  <si>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</si>
  <si>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</si>
  <si>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</si>
  <si>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</si>
  <si>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</si>
  <si>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</si>
  <si>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</si>
  <si>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</si>
  <si>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</si>
  <si>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</si>
  <si>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</si>
  <si>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</si>
  <si>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</si>
  <si>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</si>
  <si>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</si>
  <si>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</si>
  <si>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</si>
  <si>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</si>
  <si>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</si>
  <si>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</si>
  <si>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</si>
  <si>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</si>
  <si>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</si>
  <si>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</si>
  <si>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</si>
  <si>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</si>
  <si>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</si>
  <si>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</si>
  <si>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</si>
  <si>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</si>
  <si>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</si>
  <si>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</si>
  <si>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</si>
  <si>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</si>
  <si>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</si>
  <si>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</si>
  <si>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</si>
  <si>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</si>
  <si>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</si>
  <si>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</si>
  <si>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</si>
  <si>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</si>
  <si>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</si>
  <si>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</si>
  <si>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</si>
  <si>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</si>
  <si>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</si>
  <si>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</si>
  <si>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</si>
  <si>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</si>
  <si>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</si>
  <si>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</si>
  <si>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</si>
  <si>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</si>
  <si>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</si>
  <si>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</si>
  <si>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</si>
  <si>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</si>
  <si>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</si>
  <si>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</si>
  <si>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</si>
  <si>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</si>
  <si>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</si>
  <si>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</si>
  <si>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</si>
  <si>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</si>
  <si>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</si>
  <si>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</si>
  <si>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</si>
  <si>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</si>
  <si>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</si>
  <si>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</si>
  <si>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</si>
  <si>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</si>
  <si>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</si>
  <si>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</si>
  <si>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</si>
  <si>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</si>
  <si>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</si>
  <si>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</si>
  <si>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</si>
  <si>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</si>
  <si>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</si>
  <si>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</si>
  <si>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</si>
  <si>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</si>
  <si>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</si>
  <si>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</si>
  <si>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</si>
  <si>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</si>
  <si>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</si>
  <si>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</si>
  <si>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</si>
  <si>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</si>
  <si>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</si>
  <si>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</si>
  <si>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</si>
  <si>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</si>
  <si>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</si>
  <si>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</si>
  <si>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</si>
  <si>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</si>
  <si>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</si>
  <si>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</si>
  <si>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</si>
  <si>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</si>
  <si>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</si>
  <si>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</si>
  <si>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</si>
  <si>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</si>
  <si>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</si>
  <si>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</si>
  <si>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</si>
  <si>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</si>
  <si>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</si>
  <si>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</si>
  <si>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</si>
  <si>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</si>
  <si>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</si>
  <si>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</si>
  <si>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</si>
  <si>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</si>
  <si>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</si>
  <si>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</si>
  <si>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</si>
  <si>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</si>
  <si>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</si>
  <si>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</si>
  <si>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</si>
  <si>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</si>
  <si>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</si>
  <si>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</si>
  <si>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</si>
  <si>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</si>
  <si>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</si>
  <si>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</si>
  <si>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</si>
  <si>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</si>
  <si>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</si>
  <si>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</si>
  <si>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</si>
  <si>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</si>
  <si>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</si>
  <si>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</si>
  <si>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</si>
  <si>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</si>
  <si>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</si>
  <si>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</si>
  <si>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</si>
  <si>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</si>
  <si>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</si>
  <si>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</si>
  <si>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</si>
  <si>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</si>
  <si>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</si>
  <si>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</si>
  <si>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</si>
  <si>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</si>
  <si>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</si>
  <si>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</si>
  <si>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</si>
  <si>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</si>
  <si>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</si>
  <si>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</si>
  <si>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</si>
  <si>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</si>
  <si>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</si>
  <si>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</si>
  <si>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</si>
  <si>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</si>
  <si>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</si>
  <si>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</si>
  <si>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</si>
  <si>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</si>
  <si>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</si>
  <si>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</si>
  <si>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</si>
  <si>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</si>
  <si>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</si>
  <si>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</si>
  <si>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</si>
  <si>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</si>
  <si>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</si>
  <si>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</si>
  <si>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</si>
  <si>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</si>
  <si>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</si>
  <si>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</si>
  <si>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</si>
  <si>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</si>
  <si>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</si>
  <si>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</si>
  <si>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</si>
  <si>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</si>
  <si>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</si>
  <si>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</si>
  <si>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</si>
  <si>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</si>
  <si>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</si>
  <si>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</si>
  <si>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</si>
  <si>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</si>
  <si>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</si>
  <si>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</si>
  <si>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</si>
  <si>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</si>
  <si>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</si>
  <si>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</si>
  <si>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</si>
  <si>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</si>
  <si>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</si>
  <si>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</si>
  <si>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</si>
  <si>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</si>
  <si>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</si>
  <si>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</si>
  <si>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</si>
  <si>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</si>
  <si>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</si>
  <si>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</si>
  <si>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</si>
  <si>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</si>
  <si>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</si>
  <si>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</si>
  <si>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</si>
  <si>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</si>
  <si>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</si>
  <si>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</si>
  <si>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</si>
  <si>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</si>
  <si>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</si>
  <si>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</si>
  <si>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</si>
  <si>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</si>
  <si>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</si>
  <si>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</si>
  <si>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</si>
  <si>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</si>
  <si>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</si>
  <si>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</si>
  <si>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</si>
  <si>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</si>
  <si>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</si>
  <si>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</si>
  <si>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</si>
  <si>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</si>
  <si>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</si>
  <si>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</si>
  <si>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</si>
  <si>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</si>
  <si>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</si>
  <si>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</si>
  <si>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</si>
  <si>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</si>
  <si>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</si>
  <si>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</si>
  <si>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</si>
  <si>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</si>
  <si>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</si>
  <si>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</si>
  <si>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</si>
  <si>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</si>
  <si>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</si>
  <si>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</si>
  <si>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</si>
  <si>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</si>
  <si>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</si>
  <si>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</si>
  <si>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</si>
  <si>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</si>
  <si>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</si>
  <si>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</si>
  <si>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</si>
  <si>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</si>
  <si>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</si>
  <si>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</si>
  <si>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</si>
  <si>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</si>
  <si>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</si>
  <si>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</si>
  <si>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</si>
  <si>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</si>
  <si>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</si>
  <si>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</si>
  <si>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</si>
  <si>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</si>
  <si>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</si>
  <si>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</si>
  <si>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</si>
  <si>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</si>
  <si>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</si>
  <si>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</si>
  <si>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</si>
  <si>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</si>
  <si>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</si>
  <si>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</si>
  <si>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</si>
  <si>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</si>
  <si>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</si>
  <si>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</si>
  <si>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</si>
  <si>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</si>
  <si>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</si>
  <si>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</si>
  <si>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</si>
  <si>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</si>
  <si>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</si>
  <si>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</si>
  <si>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</si>
  <si>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</si>
  <si>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</si>
  <si>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</si>
  <si>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</si>
  <si>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</si>
  <si>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</si>
  <si>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</si>
  <si>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</si>
  <si>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</si>
  <si>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</si>
  <si>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</si>
  <si>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</si>
  <si>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</si>
  <si>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</si>
  <si>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</si>
  <si>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</si>
  <si>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</si>
  <si>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</si>
  <si>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</si>
  <si>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</si>
  <si>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</si>
  <si>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</si>
  <si>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</si>
  <si>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</si>
  <si>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</si>
  <si>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</si>
  <si>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</si>
  <si>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</si>
  <si>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</si>
  <si>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</si>
  <si>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</si>
  <si>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</si>
  <si>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</si>
  <si>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</si>
  <si>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</si>
  <si>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</si>
  <si>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</si>
  <si>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</si>
  <si>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</si>
  <si>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</si>
  <si>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</si>
  <si>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</si>
  <si>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</si>
  <si>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</si>
  <si>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</si>
  <si>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</si>
  <si>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</si>
  <si>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</si>
  <si>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</si>
  <si>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</si>
  <si>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</si>
  <si>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</si>
  <si>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</si>
  <si>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</si>
  <si>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</si>
  <si>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</si>
  <si>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</si>
  <si>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</si>
  <si>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</si>
  <si>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</si>
  <si>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</si>
  <si>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</si>
  <si>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</si>
  <si>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</si>
  <si>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</si>
  <si>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</si>
  <si>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</si>
  <si>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</si>
  <si>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</si>
  <si>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</si>
  <si>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</si>
  <si>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</si>
  <si>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</si>
  <si>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</si>
  <si>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</si>
  <si>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</si>
  <si>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</si>
  <si>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</si>
  <si>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</si>
  <si>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</si>
  <si>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</si>
  <si>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</si>
  <si>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</si>
  <si>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</si>
  <si>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</si>
  <si>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</si>
  <si>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</si>
  <si>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</si>
  <si>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</si>
  <si>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</si>
  <si>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</si>
  <si>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</si>
  <si>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</si>
  <si>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</si>
  <si>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</si>
  <si>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</si>
  <si>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</si>
  <si>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</si>
  <si>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</si>
  <si>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</si>
  <si>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</si>
  <si>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</si>
  <si>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</si>
  <si>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</si>
  <si>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</si>
  <si>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</si>
  <si>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</si>
  <si>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</si>
  <si>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</si>
  <si>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</si>
  <si>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</si>
  <si>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</si>
  <si>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</si>
  <si>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</si>
  <si>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</si>
  <si>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</si>
  <si>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</si>
  <si>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</si>
  <si>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</si>
  <si>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</si>
  <si>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</si>
  <si>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</si>
  <si>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</si>
  <si>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</si>
  <si>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</si>
  <si>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</si>
  <si>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</si>
  <si>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</si>
  <si>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</si>
  <si>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</si>
  <si>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</si>
  <si>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</si>
  <si>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</si>
  <si>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</si>
  <si>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</si>
  <si>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</si>
  <si>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</si>
  <si>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</si>
  <si>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</si>
  <si>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</si>
  <si>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</si>
  <si>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</si>
  <si>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</si>
  <si>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</si>
  <si>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</si>
  <si>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</si>
  <si>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</si>
  <si>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</si>
  <si>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</si>
  <si>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</si>
  <si>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</si>
  <si>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</si>
  <si>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</si>
  <si>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</si>
  <si>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</si>
  <si>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</si>
  <si>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</si>
  <si>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</si>
  <si>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</si>
  <si>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</si>
  <si>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</si>
  <si>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</si>
  <si>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</si>
  <si>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</si>
  <si>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</si>
  <si>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</si>
  <si>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</si>
  <si>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</si>
  <si>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</si>
  <si>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</si>
  <si>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</si>
  <si>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</si>
  <si>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</si>
  <si>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</si>
  <si>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</si>
  <si>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</si>
  <si>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</si>
  <si>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</si>
  <si>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</si>
  <si>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</si>
  <si>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</si>
  <si>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</si>
  <si>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</si>
  <si>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</si>
  <si>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</si>
  <si>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</si>
  <si>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</si>
  <si>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</si>
  <si>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</si>
  <si>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</si>
  <si>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</si>
  <si>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</si>
  <si>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</si>
  <si>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</si>
  <si>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</si>
  <si>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</si>
  <si>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</si>
  <si>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</si>
  <si>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</si>
  <si>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</si>
  <si>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</si>
  <si>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</si>
  <si>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</si>
  <si>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</si>
  <si>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</si>
  <si>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</si>
  <si>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</si>
  <si>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</si>
  <si>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</si>
  <si>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</si>
  <si>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</si>
  <si>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</si>
  <si>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</si>
  <si>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</si>
  <si>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</si>
  <si>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</si>
  <si>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</si>
  <si>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</si>
  <si>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</si>
  <si>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</si>
  <si>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</si>
  <si>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</si>
  <si>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</si>
  <si>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</si>
  <si>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</si>
  <si>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</si>
  <si>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</si>
  <si>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</si>
  <si>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</si>
  <si>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</si>
  <si>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</si>
  <si>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</si>
  <si>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</si>
  <si>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</si>
  <si>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</si>
  <si>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</si>
  <si>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</si>
  <si>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</si>
  <si>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</si>
  <si>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</si>
  <si>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</si>
  <si>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</si>
  <si>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</si>
  <si>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</si>
  <si>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</si>
  <si>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</si>
  <si>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</si>
  <si>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</si>
  <si>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</si>
  <si>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</si>
  <si>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</si>
  <si>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</si>
  <si>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</si>
  <si>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</si>
  <si>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</si>
  <si>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</si>
  <si>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</si>
  <si>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</si>
  <si>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</si>
  <si>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</si>
  <si>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</si>
  <si>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</si>
  <si>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</si>
  <si>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</si>
  <si>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</si>
  <si>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</si>
  <si>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</si>
  <si>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</si>
  <si>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</si>
  <si>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</si>
  <si>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</si>
  <si>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</si>
  <si>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</si>
  <si>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</si>
  <si>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</si>
  <si>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</si>
  <si>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</si>
  <si>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</si>
  <si>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</si>
  <si>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</si>
  <si>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</si>
  <si>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</si>
  <si>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</si>
  <si>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</si>
  <si>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</si>
  <si>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</si>
  <si>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</si>
  <si>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</si>
  <si>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</si>
  <si>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</si>
  <si>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</si>
  <si>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</si>
  <si>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</si>
  <si>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</si>
  <si>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</si>
  <si>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</si>
  <si>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</si>
  <si>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</si>
  <si>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</si>
  <si>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</si>
  <si>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</si>
  <si>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</si>
  <si>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</si>
  <si>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</si>
  <si>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</si>
  <si>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</si>
  <si>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</si>
  <si>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</si>
  <si>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</si>
  <si>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</si>
  <si>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</si>
  <si>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</si>
  <si>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</si>
  <si>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</si>
  <si>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</si>
  <si>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</si>
  <si>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</si>
  <si>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</si>
  <si>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</si>
  <si>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</si>
  <si>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</si>
  <si>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</si>
  <si>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</si>
  <si>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</si>
  <si>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</si>
  <si>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</si>
  <si>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</si>
  <si>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</si>
  <si>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</si>
  <si>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</si>
  <si>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</si>
  <si>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</si>
  <si>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</si>
  <si>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</si>
  <si>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</si>
  <si>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</si>
  <si>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</si>
  <si>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</si>
  <si>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</si>
  <si>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</si>
  <si>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</si>
  <si>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</si>
  <si>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</si>
  <si>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</si>
  <si>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</si>
  <si>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</si>
  <si>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</si>
  <si>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</si>
  <si>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</si>
  <si>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</si>
  <si>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</si>
  <si>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</si>
  <si>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</si>
  <si>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</si>
  <si>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</si>
  <si>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</si>
  <si>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</si>
  <si>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</si>
  <si>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</si>
  <si>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</si>
  <si>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</si>
  <si>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</si>
  <si>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</si>
  <si>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</si>
  <si>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</si>
  <si>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</si>
  <si>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</si>
  <si>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</si>
  <si>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</si>
  <si>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</si>
  <si>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</si>
  <si>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</si>
  <si>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</si>
  <si>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</si>
  <si>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</si>
  <si>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</si>
  <si>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</si>
  <si>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</si>
  <si>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</si>
  <si>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</si>
  <si>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</si>
  <si>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</si>
  <si>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</si>
  <si>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</si>
  <si>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</si>
  <si>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</si>
  <si>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</si>
  <si>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</si>
  <si>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</si>
  <si>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</si>
  <si>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</si>
  <si>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</si>
  <si>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</si>
  <si>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</si>
  <si>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</si>
  <si>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</si>
  <si>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</si>
  <si>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</si>
  <si>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</si>
  <si>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</si>
  <si>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</si>
  <si>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</si>
  <si>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</si>
  <si>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</si>
  <si>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</si>
  <si>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</si>
  <si>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</si>
  <si>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</si>
  <si>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</si>
  <si>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</si>
  <si>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</si>
  <si>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</si>
  <si>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</si>
  <si>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</si>
  <si>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</si>
  <si>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</si>
  <si>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</si>
  <si>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</si>
  <si>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</si>
  <si>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</si>
  <si>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</si>
  <si>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</si>
  <si>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</si>
  <si>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</si>
  <si>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</si>
  <si>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</si>
  <si>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</si>
  <si>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</si>
  <si>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</si>
  <si>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</si>
  <si>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</si>
  <si>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</si>
  <si>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</si>
  <si>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</si>
  <si>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</si>
  <si>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</si>
  <si>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</si>
  <si>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</si>
  <si>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</si>
  <si>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</si>
  <si>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</si>
  <si>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</si>
  <si>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</si>
  <si>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</si>
  <si>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</si>
  <si>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</si>
  <si>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</si>
  <si>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</si>
  <si>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</si>
  <si>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</si>
  <si>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</si>
  <si>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</si>
  <si>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</si>
  <si>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</si>
  <si>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</si>
  <si>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</si>
  <si>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</si>
  <si>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</si>
  <si>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</si>
  <si>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</si>
  <si>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</si>
  <si>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</si>
  <si>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</si>
  <si>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</si>
  <si>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</si>
  <si>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</si>
  <si>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</si>
  <si>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</si>
  <si>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</si>
  <si>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</si>
  <si>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</si>
  <si>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</si>
  <si>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</si>
  <si>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</si>
  <si>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</si>
  <si>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</si>
  <si>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</si>
  <si>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</si>
  <si>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</si>
  <si>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</si>
  <si>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</si>
  <si>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</si>
  <si>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</si>
  <si>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</si>
  <si>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</si>
  <si>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</si>
  <si>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</si>
  <si>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</si>
  <si>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</si>
  <si>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</si>
  <si>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</si>
  <si>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</si>
  <si>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</si>
  <si>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</si>
  <si>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</si>
  <si>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</si>
  <si>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</si>
  <si>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</si>
  <si>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</si>
  <si>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</si>
  <si>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</si>
  <si>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</si>
  <si>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</si>
  <si>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</si>
  <si>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</si>
  <si>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</si>
  <si>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</si>
  <si>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</si>
  <si>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</si>
  <si>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</si>
  <si>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</si>
  <si>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</si>
  <si>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</si>
  <si>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</si>
  <si>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</si>
  <si>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</si>
  <si>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</si>
  <si>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</si>
  <si>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</si>
  <si>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</si>
  <si>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</si>
  <si>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</si>
  <si>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</si>
  <si>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</si>
  <si>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</si>
  <si>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</si>
  <si>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</si>
  <si>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</si>
  <si>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</si>
  <si>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</si>
  <si>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</si>
  <si>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</si>
  <si>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</si>
  <si>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</si>
  <si>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</si>
  <si>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</si>
  <si>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</si>
  <si>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</si>
  <si>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</si>
  <si>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</si>
  <si>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</si>
  <si>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</si>
  <si>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</si>
  <si>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</si>
  <si>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</si>
  <si>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</si>
  <si>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</si>
  <si>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</si>
  <si>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</si>
  <si>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</si>
  <si>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</si>
  <si>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</si>
  <si>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</si>
  <si>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</si>
  <si>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</si>
  <si>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</si>
  <si>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</si>
  <si>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</si>
  <si>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</si>
  <si>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</si>
  <si>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</si>
  <si>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</si>
  <si>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</si>
  <si>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</si>
  <si>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</si>
  <si>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</si>
  <si>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</si>
  <si>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</si>
  <si>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</si>
  <si>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</si>
  <si>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</si>
  <si>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</si>
  <si>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</si>
  <si>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</si>
  <si>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</si>
  <si>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</si>
  <si>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</si>
  <si>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</si>
  <si>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</si>
  <si>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</si>
  <si>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</si>
  <si>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</si>
  <si>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</si>
  <si>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</si>
  <si>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</si>
  <si>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</si>
  <si>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</si>
  <si>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</si>
  <si>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</si>
  <si>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</si>
  <si>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</si>
  <si>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</si>
  <si>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</si>
  <si>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</si>
  <si>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</si>
  <si>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</si>
  <si>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</si>
  <si>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</si>
  <si>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</si>
  <si>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</si>
  <si>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</si>
  <si>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</si>
  <si>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</si>
  <si>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</si>
  <si>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</si>
  <si>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</si>
  <si>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</si>
  <si>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</si>
  <si>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</si>
  <si>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</si>
  <si>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</si>
  <si>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</si>
  <si>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</si>
  <si>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</si>
  <si>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</si>
  <si>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</si>
  <si>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</si>
  <si>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</si>
  <si>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</si>
  <si>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</si>
  <si>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</si>
  <si>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</si>
  <si>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</si>
  <si>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</si>
  <si>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</si>
  <si>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</si>
  <si>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</si>
  <si>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</si>
  <si>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</si>
  <si>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</si>
  <si>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</si>
  <si>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</si>
  <si>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</si>
  <si>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</si>
  <si>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</si>
  <si>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</si>
  <si>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</si>
  <si>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</si>
  <si>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</si>
  <si>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</si>
  <si>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</si>
  <si>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</si>
  <si>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</si>
  <si>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</si>
  <si>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</si>
  <si>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</si>
  <si>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</si>
  <si>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</si>
  <si>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</si>
  <si>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</si>
  <si>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</si>
  <si>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</si>
  <si>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</si>
  <si>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</si>
  <si>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</si>
  <si>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</si>
  <si>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</si>
  <si>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</si>
  <si>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</si>
  <si>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</si>
  <si>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</si>
  <si>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</si>
  <si>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</si>
  <si>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</si>
  <si>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</si>
  <si>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</si>
  <si>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</si>
  <si>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</si>
  <si>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</si>
  <si>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</si>
  <si>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</si>
  <si>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</si>
  <si>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</si>
  <si>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</si>
  <si>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</si>
  <si>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</si>
  <si>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</si>
  <si>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</si>
  <si>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</si>
  <si>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</si>
  <si>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</si>
  <si>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</si>
  <si>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</si>
  <si>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</si>
  <si>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</si>
  <si>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</si>
  <si>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</si>
  <si>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</si>
  <si>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</si>
  <si>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</si>
  <si>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</si>
  <si>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</si>
  <si>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</si>
  <si>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</si>
  <si>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</si>
  <si>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</si>
  <si>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</si>
  <si>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</si>
  <si>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</si>
  <si>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</si>
  <si>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</si>
  <si>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</si>
  <si>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</si>
  <si>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</si>
  <si>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</si>
  <si>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</si>
  <si>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</si>
  <si>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</si>
  <si>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</si>
  <si>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</si>
  <si>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</si>
  <si>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</si>
  <si>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</si>
  <si>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</si>
  <si>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</si>
  <si>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</si>
  <si>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</si>
  <si>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</si>
  <si>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</si>
  <si>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</si>
  <si>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</si>
  <si>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</si>
  <si>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</si>
  <si>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</si>
  <si>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</si>
  <si>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</si>
  <si>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</si>
  <si>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</si>
  <si>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</si>
  <si>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</si>
  <si>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</si>
  <si>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</si>
  <si>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</si>
  <si>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</si>
  <si>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</si>
  <si>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</si>
  <si>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</si>
  <si>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</si>
  <si>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</si>
  <si>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</si>
  <si>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</si>
  <si>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</si>
  <si>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</si>
  <si>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</si>
  <si>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</si>
  <si>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</si>
  <si>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</si>
  <si>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</si>
  <si>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</si>
  <si>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</si>
  <si>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</si>
  <si>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</si>
  <si>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</si>
  <si>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</si>
  <si>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</si>
  <si>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</si>
  <si>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</si>
  <si>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</si>
  <si>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</si>
  <si>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</si>
  <si>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</si>
  <si>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</si>
  <si>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</si>
  <si>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</si>
  <si>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</si>
  <si>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</si>
  <si>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</si>
  <si>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</si>
  <si>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</si>
  <si>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</si>
  <si>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</si>
  <si>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</si>
  <si>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</si>
  <si>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</si>
  <si>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</si>
  <si>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</si>
  <si>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</si>
  <si>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</si>
  <si>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</si>
  <si>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</si>
  <si>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</si>
  <si>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</si>
  <si>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</si>
  <si>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</si>
  <si>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</si>
  <si>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</si>
  <si>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</si>
  <si>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</si>
  <si>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</si>
  <si>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</si>
  <si>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</si>
  <si>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</si>
  <si>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</si>
  <si>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</si>
  <si>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</si>
  <si>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</si>
  <si>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</si>
  <si>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</si>
  <si>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</si>
  <si>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</si>
  <si>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</si>
  <si>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</si>
  <si>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</si>
  <si>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</si>
  <si>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</si>
  <si>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</si>
  <si>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</si>
  <si>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</si>
  <si>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</si>
  <si>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</si>
  <si>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</si>
  <si>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</si>
  <si>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</si>
  <si>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</si>
  <si>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</si>
  <si>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</si>
  <si>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</si>
  <si>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</si>
  <si>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</si>
  <si>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</si>
  <si>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</si>
  <si>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</si>
  <si>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</si>
  <si>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</si>
  <si>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</si>
  <si>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</si>
  <si>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</si>
  <si>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</si>
  <si>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</si>
  <si>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</si>
  <si>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</si>
  <si>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</si>
  <si>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</si>
  <si>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</si>
  <si>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</si>
  <si>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</si>
  <si>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</si>
  <si>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</si>
  <si>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</si>
  <si>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</si>
  <si>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</si>
  <si>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</si>
  <si>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</si>
  <si>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</si>
  <si>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</si>
  <si>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</si>
  <si>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</si>
  <si>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</si>
  <si>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</si>
  <si>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</si>
  <si>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</si>
  <si>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</si>
  <si>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</si>
  <si>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</si>
  <si>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</si>
  <si>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</si>
  <si>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</si>
  <si>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</si>
  <si>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</si>
  <si>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</si>
  <si>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</si>
  <si>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</si>
  <si>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</si>
  <si>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</si>
  <si>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</si>
  <si>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</si>
  <si>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</si>
  <si>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</si>
  <si>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</si>
  <si>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</si>
  <si>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</si>
  <si>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</si>
  <si>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</si>
  <si>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</si>
  <si>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</si>
  <si>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</si>
  <si>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</si>
  <si>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</si>
  <si>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</si>
  <si>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</si>
  <si>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</si>
  <si>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</si>
  <si>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</si>
  <si>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</si>
  <si>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</si>
  <si>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</si>
  <si>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</si>
  <si>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</si>
  <si>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</si>
  <si>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</si>
  <si>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</si>
  <si>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</si>
  <si>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</si>
  <si>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</si>
  <si>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</si>
  <si>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</si>
  <si>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</si>
  <si>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</si>
  <si>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</si>
  <si>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</si>
  <si>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</si>
  <si>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</si>
  <si>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</si>
  <si>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</si>
  <si>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</si>
  <si>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</si>
  <si>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</si>
  <si>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</si>
  <si>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</si>
  <si>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</si>
  <si>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</si>
  <si>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</si>
  <si>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</si>
  <si>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</si>
  <si>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</si>
  <si>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</si>
  <si>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</si>
  <si>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</si>
  <si>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</si>
  <si>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</si>
  <si>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</si>
  <si>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</si>
  <si>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</si>
  <si>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</si>
  <si>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</si>
  <si>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</si>
  <si>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</si>
  <si>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</si>
  <si>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</si>
  <si>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</si>
  <si>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</si>
  <si>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</si>
  <si>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</si>
  <si>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</si>
  <si>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</si>
  <si>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</si>
  <si>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</si>
  <si>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</si>
  <si>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</si>
  <si>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</si>
  <si>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</si>
  <si>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</si>
  <si>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</si>
  <si>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</si>
  <si>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</si>
  <si>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</si>
  <si>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</si>
  <si>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</si>
  <si>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</si>
  <si>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</si>
  <si>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</si>
  <si>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</si>
  <si>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</si>
  <si>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</si>
  <si>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</si>
  <si>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</si>
  <si>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</si>
  <si>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</si>
  <si>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</si>
  <si>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</si>
  <si>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</si>
  <si>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</si>
  <si>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</si>
  <si>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</si>
  <si>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</si>
  <si>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</si>
  <si>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</si>
  <si>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</si>
  <si>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</si>
  <si>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</si>
  <si>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</si>
  <si>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</si>
  <si>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</si>
  <si>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</si>
  <si>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</si>
  <si>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</si>
  <si>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</si>
  <si>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</si>
  <si>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</si>
  <si>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</si>
  <si>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</si>
  <si>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</si>
  <si>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</si>
  <si>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</si>
  <si>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</si>
  <si>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</si>
  <si>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</si>
  <si>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</si>
  <si>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</si>
  <si>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</si>
  <si>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</si>
  <si>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</si>
  <si>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</si>
  <si>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</si>
  <si>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</si>
  <si>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</si>
  <si>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</si>
  <si>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</si>
  <si>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</si>
  <si>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</si>
  <si>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</si>
  <si>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</si>
  <si>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</si>
  <si>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</si>
  <si>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</si>
  <si>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</si>
  <si>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</si>
  <si>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</si>
  <si>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</si>
  <si>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</si>
  <si>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</si>
  <si>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</si>
  <si>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</si>
  <si>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</si>
  <si>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</si>
  <si>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</si>
  <si>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</si>
  <si>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</si>
  <si>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</si>
  <si>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</si>
  <si>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</si>
  <si>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</si>
  <si>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</si>
  <si>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</si>
  <si>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</si>
  <si>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</si>
  <si>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</si>
  <si>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</si>
  <si>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</si>
  <si>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</si>
  <si>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</si>
  <si>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</si>
  <si>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</si>
  <si>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</si>
  <si>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</si>
  <si>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</si>
  <si>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</si>
  <si>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</si>
  <si>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</si>
  <si>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</si>
  <si>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</si>
  <si>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</si>
  <si>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</si>
  <si>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</si>
  <si>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</si>
  <si>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</si>
  <si>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</si>
  <si>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</si>
  <si>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</si>
  <si>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</si>
  <si>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</si>
  <si>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</si>
  <si>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</si>
  <si>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</si>
  <si>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</si>
  <si>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</si>
  <si>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</si>
  <si>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</si>
  <si>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</si>
  <si>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</si>
  <si>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</si>
  <si>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</si>
  <si>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</si>
  <si>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</si>
  <si>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</si>
  <si>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</si>
  <si>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</si>
  <si>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</si>
  <si>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</si>
  <si>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</si>
  <si>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</si>
  <si>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</si>
  <si>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</si>
  <si>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</si>
  <si>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</si>
  <si>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</si>
  <si>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</si>
  <si>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</si>
  <si>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</si>
  <si>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</si>
  <si>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</si>
  <si>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</si>
  <si>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</si>
  <si>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</si>
  <si>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</si>
  <si>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</si>
  <si>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</si>
  <si>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</si>
  <si>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</si>
  <si>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</si>
  <si>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</si>
  <si>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</si>
  <si>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</si>
  <si>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</si>
  <si>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</si>
  <si>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</si>
  <si>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</si>
  <si>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</si>
  <si>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</si>
  <si>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</si>
  <si>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</si>
  <si>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</si>
  <si>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</si>
  <si>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</si>
  <si>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</si>
  <si>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</si>
  <si>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</si>
  <si>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</si>
  <si>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</si>
  <si>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</si>
  <si>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</si>
  <si>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</si>
  <si>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</si>
  <si>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</si>
  <si>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</si>
  <si>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</si>
  <si>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</si>
  <si>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</si>
  <si>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</si>
  <si>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</si>
  <si>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</si>
  <si>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</si>
  <si>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</si>
  <si>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</si>
  <si>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</si>
  <si>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</si>
  <si>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</si>
  <si>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</si>
  <si>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</si>
  <si>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</si>
  <si>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</si>
  <si>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</si>
  <si>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</si>
  <si>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</si>
  <si>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</si>
  <si>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</si>
  <si>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</si>
  <si>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</si>
  <si>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</si>
  <si>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</si>
  <si>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</si>
  <si>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</si>
  <si>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</si>
  <si>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</si>
  <si>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</si>
  <si>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</si>
  <si>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</si>
  <si>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</si>
  <si>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</si>
  <si>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</si>
  <si>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</si>
  <si>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</si>
  <si>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</si>
  <si>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</si>
  <si>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</si>
  <si>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</si>
  <si>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</si>
  <si>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</si>
  <si>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</si>
  <si>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</si>
  <si>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</si>
  <si>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</si>
  <si>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</si>
  <si>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</si>
  <si>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</si>
  <si>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</si>
  <si>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</si>
  <si>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</si>
  <si>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</si>
  <si>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</si>
  <si>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</si>
  <si>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</si>
  <si>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</si>
  <si>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</si>
  <si>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</si>
  <si>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</si>
  <si>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</si>
  <si>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</si>
  <si>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</si>
  <si>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</si>
  <si>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</si>
  <si>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</si>
  <si>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</si>
  <si>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</si>
  <si>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</si>
  <si>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</si>
  <si>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</si>
  <si>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</si>
  <si>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</si>
  <si>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</si>
  <si>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</si>
  <si>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</si>
  <si>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</si>
  <si>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</si>
  <si>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</si>
  <si>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</si>
  <si>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</si>
  <si>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</si>
  <si>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</si>
  <si>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</si>
  <si>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</si>
  <si>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</si>
  <si>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</si>
  <si>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</si>
  <si>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</si>
  <si>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</si>
  <si>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</si>
  <si>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</si>
  <si>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</si>
  <si>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</si>
  <si>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</si>
  <si>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</si>
  <si>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</si>
  <si>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</si>
  <si>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</si>
  <si>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</si>
  <si>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</si>
  <si>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</si>
  <si>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</si>
  <si>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</si>
  <si>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</si>
  <si>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</si>
  <si>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</si>
  <si>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</si>
  <si>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</si>
  <si>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</si>
  <si>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</si>
  <si>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</si>
  <si>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</si>
  <si>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</si>
  <si>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</si>
  <si>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</si>
  <si>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</si>
  <si>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</si>
  <si>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</si>
  <si>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</si>
  <si>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</si>
  <si>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</si>
  <si>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</si>
  <si>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</si>
  <si>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</si>
  <si>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</si>
  <si>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</si>
  <si>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</si>
  <si>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</si>
  <si>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</si>
  <si>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</si>
  <si>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</si>
  <si>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</si>
  <si>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</si>
  <si>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</si>
  <si>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</si>
  <si>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</si>
  <si>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</si>
  <si>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</si>
  <si>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</si>
  <si>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</si>
  <si>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</si>
  <si>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</si>
  <si>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</si>
  <si>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</si>
  <si>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</si>
  <si>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</si>
  <si>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</si>
  <si>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</si>
  <si>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</si>
  <si>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</si>
  <si>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</si>
  <si>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</si>
  <si>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</si>
  <si>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</si>
  <si>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</si>
  <si>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</si>
  <si>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</si>
  <si>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</si>
  <si>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</si>
  <si>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</si>
  <si>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</si>
  <si>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</si>
  <si>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</si>
  <si>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</si>
  <si>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</si>
  <si>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</si>
  <si>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</si>
  <si>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</si>
  <si>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</si>
  <si>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</si>
  <si>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</si>
  <si>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</si>
  <si>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</si>
  <si>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</si>
  <si>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</si>
  <si>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</si>
  <si>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</si>
  <si>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</si>
  <si>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</si>
  <si>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</si>
  <si>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</si>
  <si>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</si>
  <si>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</si>
  <si>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</si>
  <si>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</si>
  <si>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</si>
  <si>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</si>
  <si>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</si>
  <si>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</si>
  <si>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</si>
  <si>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</si>
  <si>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</si>
  <si>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</si>
  <si>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</si>
  <si>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</si>
  <si>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</si>
  <si>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</si>
  <si>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</si>
  <si>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</si>
  <si>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</si>
  <si>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</si>
  <si>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</si>
  <si>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</si>
  <si>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</si>
  <si>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</si>
  <si>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</si>
  <si>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</si>
  <si>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</si>
  <si>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</si>
  <si>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</si>
  <si>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</si>
  <si>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</si>
  <si>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</si>
  <si>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</si>
  <si>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</si>
  <si>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</si>
  <si>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</si>
  <si>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</si>
  <si>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</si>
  <si>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</si>
  <si>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</si>
  <si>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</si>
  <si>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</si>
  <si>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</si>
  <si>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</si>
  <si>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</si>
  <si>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</si>
  <si>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</si>
  <si>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</si>
  <si>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</si>
  <si>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</si>
  <si>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</si>
  <si>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</si>
  <si>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</si>
  <si>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</si>
  <si>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</si>
  <si>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</si>
  <si>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</si>
  <si>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</si>
  <si>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</si>
  <si>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</si>
  <si>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</si>
  <si>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</si>
  <si>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</si>
  <si>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</si>
  <si>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</si>
  <si>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</si>
  <si>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</si>
  <si>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</si>
  <si>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</si>
  <si>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</si>
  <si>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</si>
  <si>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</si>
  <si>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</si>
  <si>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</si>
  <si>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</si>
  <si>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</si>
  <si>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</si>
  <si>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</si>
  <si>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</si>
  <si>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</si>
  <si>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</si>
  <si>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</si>
  <si>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</si>
  <si>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</si>
  <si>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</si>
  <si>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</si>
  <si>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</si>
  <si>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</si>
  <si>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</si>
  <si>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</si>
  <si>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</si>
  <si>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</si>
  <si>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</si>
  <si>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</si>
  <si>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</si>
  <si>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</si>
  <si>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</si>
  <si>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</si>
  <si>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</si>
  <si>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</si>
  <si>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</si>
  <si>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</si>
  <si>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</si>
  <si>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</si>
  <si>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</si>
  <si>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</si>
  <si>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</si>
  <si>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</si>
  <si>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</si>
  <si>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</si>
  <si>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</si>
  <si>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</si>
  <si>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</si>
  <si>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</si>
  <si>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</si>
  <si>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</si>
  <si>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</si>
  <si>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</si>
  <si>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</si>
  <si>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</si>
  <si>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</si>
  <si>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</si>
  <si>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</si>
  <si>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</si>
  <si>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</si>
  <si>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</si>
  <si>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</si>
  <si>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</si>
  <si>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</si>
  <si>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</si>
  <si>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</si>
  <si>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</si>
  <si>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</si>
  <si>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</si>
  <si>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</si>
  <si>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</si>
  <si>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</si>
  <si>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</si>
  <si>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</si>
  <si>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</si>
  <si>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</si>
  <si>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</si>
  <si>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</si>
  <si>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</si>
  <si>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</si>
  <si>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</si>
  <si>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</si>
  <si>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</si>
  <si>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</si>
  <si>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</si>
  <si>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</si>
  <si>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</si>
  <si>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</si>
  <si>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</si>
  <si>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</si>
  <si>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</si>
  <si>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</si>
  <si>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</si>
  <si>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</si>
  <si>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</si>
  <si>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</si>
  <si>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</si>
  <si>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</si>
  <si>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</si>
  <si>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</si>
  <si>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</si>
  <si>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</si>
  <si>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</si>
  <si>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</si>
  <si>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</si>
  <si>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</si>
  <si>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</si>
  <si>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</si>
  <si>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</si>
  <si>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</si>
  <si>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</si>
  <si>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</si>
  <si>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</si>
  <si>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</si>
  <si>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</si>
  <si>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</si>
  <si>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</si>
  <si>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</si>
  <si>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</si>
  <si>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</si>
  <si>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</si>
  <si>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</si>
  <si>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</si>
  <si>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</si>
  <si>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</si>
  <si>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</si>
  <si>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</si>
  <si>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</si>
  <si>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</si>
  <si>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</si>
  <si>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</si>
  <si>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</si>
  <si>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</si>
  <si>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</si>
  <si>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</si>
  <si>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</si>
  <si>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</si>
  <si>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</si>
  <si>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</si>
  <si>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</si>
  <si>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</si>
  <si>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</si>
  <si>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</si>
  <si>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</si>
  <si>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</si>
  <si>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</si>
  <si>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</si>
  <si>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</si>
  <si>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</si>
  <si>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</si>
  <si>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</si>
  <si>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</si>
  <si>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</si>
  <si>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</si>
  <si>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</si>
  <si>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</si>
  <si>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</si>
  <si>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</si>
  <si>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</si>
  <si>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</si>
  <si>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</si>
  <si>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</si>
  <si>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</si>
  <si>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</si>
  <si>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</si>
  <si>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</si>
  <si>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</si>
  <si>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</si>
  <si>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</si>
  <si>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</si>
  <si>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</si>
  <si>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</si>
  <si>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</si>
  <si>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</si>
  <si>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</si>
  <si>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</si>
  <si>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</si>
  <si>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</si>
  <si>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</si>
  <si>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</si>
  <si>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</si>
  <si>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</si>
  <si>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</si>
  <si>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</si>
  <si>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</si>
  <si>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</si>
  <si>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</si>
  <si>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</si>
  <si>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</si>
  <si>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</si>
  <si>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</si>
  <si>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</si>
  <si>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</si>
  <si>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</si>
  <si>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</si>
  <si>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</si>
  <si>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</si>
  <si>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</si>
  <si>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</si>
  <si>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</si>
  <si>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</si>
  <si>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</si>
  <si>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</si>
  <si>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</si>
  <si>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</si>
  <si>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</si>
  <si>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</si>
  <si>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</si>
  <si>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</si>
  <si>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</si>
  <si>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</si>
  <si>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</si>
  <si>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</si>
  <si>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</si>
  <si>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</si>
  <si>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</si>
  <si>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</si>
  <si>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</si>
  <si>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</si>
  <si>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</si>
  <si>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</si>
  <si>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</si>
  <si>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</si>
  <si>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</si>
  <si>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</si>
  <si>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</si>
  <si>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</si>
  <si>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</si>
  <si>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</si>
  <si>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</si>
  <si>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</si>
  <si>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</si>
  <si>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</si>
  <si>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</si>
  <si>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</si>
  <si>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</si>
  <si>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</si>
  <si>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</si>
  <si>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</si>
  <si>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</si>
  <si>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</si>
  <si>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</si>
  <si>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</si>
  <si>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</si>
  <si>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</si>
  <si>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</si>
  <si>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</si>
  <si>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</si>
  <si>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</si>
  <si>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</si>
  <si>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</si>
  <si>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</si>
  <si>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</si>
  <si>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</si>
  <si>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</si>
  <si>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</si>
  <si>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</si>
  <si>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</si>
  <si>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</si>
  <si>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</si>
  <si>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</si>
  <si>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</si>
  <si>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</si>
  <si>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</si>
  <si>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</si>
  <si>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</si>
  <si>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</si>
  <si>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</si>
  <si>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</si>
  <si>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</si>
  <si>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</si>
  <si>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</si>
  <si>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</si>
  <si>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</si>
  <si>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</si>
  <si>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</si>
  <si>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</si>
  <si>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</si>
  <si>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</si>
  <si>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</si>
  <si>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</si>
  <si>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</si>
  <si>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</si>
  <si>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</si>
  <si>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</si>
  <si>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</si>
  <si>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</si>
  <si>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</si>
  <si>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</si>
  <si>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</si>
  <si>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</si>
  <si>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</si>
  <si>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</si>
  <si>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</si>
  <si>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</si>
  <si>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</si>
  <si>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</si>
  <si>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</si>
  <si>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</si>
  <si>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</si>
  <si>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</si>
  <si>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</si>
  <si>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</si>
  <si>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</si>
  <si>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</si>
  <si>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</si>
  <si>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</si>
  <si>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</si>
  <si>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</si>
  <si>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</si>
  <si>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</si>
  <si>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</si>
  <si>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</si>
  <si>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</si>
  <si>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</si>
  <si>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</si>
  <si>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</si>
  <si>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</si>
  <si>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</si>
  <si>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</si>
  <si>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</si>
  <si>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</si>
  <si>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</si>
  <si>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</si>
  <si>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</si>
  <si>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</si>
  <si>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</si>
  <si>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</si>
  <si>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</si>
  <si>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</si>
  <si>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</si>
  <si>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</si>
  <si>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</si>
  <si>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</si>
  <si>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</si>
  <si>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</si>
  <si>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</si>
  <si>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</si>
  <si>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</si>
  <si>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</si>
  <si>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</si>
  <si>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</si>
  <si>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</si>
  <si>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</si>
  <si>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</si>
  <si>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</si>
  <si>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</si>
  <si>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</si>
  <si>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</si>
  <si>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</si>
  <si>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</si>
  <si>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</si>
  <si>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</si>
  <si>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</si>
  <si>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</si>
  <si>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</si>
  <si>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</si>
  <si>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</si>
  <si>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</si>
  <si>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</si>
  <si>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</si>
  <si>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</si>
  <si>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</si>
  <si>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</si>
  <si>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</si>
  <si>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</si>
  <si>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</si>
  <si>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</si>
  <si>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</si>
  <si>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</si>
  <si>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</si>
  <si>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</si>
  <si>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</si>
  <si>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</si>
  <si>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</si>
  <si>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</si>
  <si>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</si>
  <si>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</si>
  <si>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</si>
  <si>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</si>
  <si>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</si>
  <si>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</si>
  <si>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</si>
  <si>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</si>
  <si>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</si>
  <si>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</si>
  <si>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</si>
  <si>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</si>
  <si>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</si>
  <si>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</si>
  <si>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</si>
  <si>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</si>
  <si>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</si>
  <si>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</si>
  <si>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</si>
  <si>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</si>
  <si>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</si>
  <si>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</si>
  <si>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</si>
  <si>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</si>
  <si>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</si>
  <si>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</si>
  <si>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</si>
  <si>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</si>
  <si>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</si>
  <si>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</si>
  <si>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</si>
  <si>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</si>
  <si>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</si>
  <si>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</si>
  <si>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</si>
  <si>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</si>
  <si>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</si>
  <si>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</si>
  <si>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</si>
  <si>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</si>
  <si>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</si>
  <si>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</si>
  <si>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</si>
  <si>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</si>
  <si>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</si>
  <si>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</si>
  <si>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</si>
  <si>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</si>
  <si>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</si>
  <si>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</si>
  <si>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</si>
  <si>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</si>
  <si>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</si>
  <si>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</si>
  <si>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</si>
  <si>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</si>
  <si>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</si>
  <si>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</si>
  <si>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</si>
  <si>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</si>
  <si>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</si>
  <si>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</si>
  <si>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</si>
  <si>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</si>
  <si>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</si>
  <si>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</si>
  <si>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</si>
  <si>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</si>
  <si>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</si>
  <si>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</si>
  <si>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</si>
  <si>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</si>
  <si>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</si>
  <si>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</si>
  <si>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</si>
  <si>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</si>
  <si>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</si>
  <si>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</si>
  <si>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</si>
  <si>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</si>
  <si>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</si>
  <si>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</si>
  <si>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</si>
  <si>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</si>
  <si>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</si>
  <si>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</si>
  <si>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</si>
  <si>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</si>
  <si>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</si>
  <si>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</si>
  <si>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</si>
  <si>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</si>
  <si>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</si>
  <si>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</si>
  <si>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</si>
  <si>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</si>
  <si>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</si>
  <si>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</si>
  <si>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</si>
  <si>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</si>
  <si>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</si>
  <si>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</si>
  <si>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</si>
  <si>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</si>
  <si>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</si>
  <si>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</si>
  <si>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</si>
  <si>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</si>
  <si>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</si>
  <si>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</si>
  <si>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</si>
  <si>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</si>
  <si>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</si>
  <si>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</si>
  <si>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</si>
  <si>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</si>
  <si>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</si>
  <si>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</si>
  <si>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</si>
  <si>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</si>
  <si>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</si>
  <si>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</si>
  <si>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</si>
  <si>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</si>
  <si>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</si>
  <si>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</si>
  <si>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</si>
  <si>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</si>
  <si>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</si>
  <si>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</si>
  <si>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</si>
  <si>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</si>
  <si>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</si>
  <si>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</si>
  <si>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</si>
  <si>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</si>
  <si>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</si>
  <si>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</si>
  <si>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</si>
  <si>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</si>
  <si>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</si>
  <si>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</si>
  <si>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</si>
  <si>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</si>
  <si>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</si>
  <si>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</si>
  <si>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</si>
  <si>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</si>
  <si>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</si>
  <si>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</si>
  <si>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</si>
  <si>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</si>
  <si>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</si>
  <si>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</si>
  <si>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</si>
  <si>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</si>
  <si>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</si>
  <si>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</si>
  <si>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</si>
  <si>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</si>
  <si>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</si>
  <si>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</si>
  <si>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</si>
  <si>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</si>
  <si>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</si>
  <si>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</si>
  <si>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</si>
  <si>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</si>
  <si>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</si>
  <si>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</si>
  <si>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</si>
  <si>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</si>
  <si>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</si>
  <si>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</si>
  <si>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</si>
  <si>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</si>
  <si>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</si>
  <si>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</si>
  <si>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</si>
  <si>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</si>
  <si>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</si>
  <si>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</si>
  <si>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</si>
  <si>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</si>
  <si>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</si>
  <si>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</si>
  <si>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</si>
  <si>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</si>
  <si>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</si>
  <si>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</si>
  <si>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</si>
  <si>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</si>
  <si>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</si>
  <si>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</si>
  <si>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</si>
  <si>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</si>
  <si>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</si>
  <si>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</si>
  <si>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</si>
  <si>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</si>
  <si>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</si>
  <si>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</si>
  <si>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</si>
  <si>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</si>
  <si>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</si>
  <si>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</si>
  <si>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</si>
  <si>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</si>
  <si>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</si>
  <si>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</si>
  <si>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</si>
  <si>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</si>
  <si>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</si>
  <si>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</si>
  <si>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</si>
  <si>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</si>
  <si>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</si>
  <si>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</si>
  <si>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</si>
  <si>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</si>
  <si>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</si>
  <si>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</si>
  <si>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</si>
  <si>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</si>
  <si>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</si>
  <si>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</si>
  <si>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</si>
  <si>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</si>
  <si>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</si>
  <si>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</si>
  <si>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</si>
  <si>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</si>
  <si>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</si>
  <si>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</si>
  <si>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</si>
  <si>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</si>
  <si>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</si>
  <si>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</si>
  <si>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</si>
  <si>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</si>
  <si>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</si>
  <si>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</si>
  <si>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</si>
  <si>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</si>
  <si>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</si>
  <si>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</si>
  <si>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</si>
  <si>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</si>
  <si>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</si>
  <si>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</si>
  <si>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</si>
  <si>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</si>
  <si>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</si>
  <si>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</si>
  <si>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</si>
  <si>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</si>
  <si>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</si>
  <si>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</si>
  <si>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</si>
  <si>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</si>
  <si>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</si>
  <si>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</si>
  <si>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</si>
  <si>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</si>
  <si>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</si>
  <si>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</si>
  <si>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</si>
  <si>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</si>
  <si>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</si>
  <si>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</si>
  <si>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</si>
  <si>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</si>
  <si>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</si>
  <si>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</si>
  <si>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</si>
  <si>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</si>
  <si>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</si>
  <si>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</si>
  <si>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</si>
  <si>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</si>
  <si>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</si>
  <si>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</si>
  <si>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</si>
  <si>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</si>
  <si>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</si>
  <si>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</si>
  <si>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</si>
  <si>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</si>
  <si>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</si>
  <si>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</si>
  <si>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</si>
  <si>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</si>
  <si>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</si>
  <si>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</si>
  <si>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</si>
  <si>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</si>
  <si>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</si>
  <si>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</si>
  <si>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</si>
  <si>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</si>
  <si>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</si>
  <si>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</si>
  <si>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</si>
  <si>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</si>
  <si>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</si>
  <si>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</si>
  <si>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</si>
  <si>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</si>
  <si>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</si>
  <si>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</si>
  <si>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</si>
  <si>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</si>
  <si>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</si>
  <si>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</si>
  <si>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</si>
  <si>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</si>
  <si>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</si>
  <si>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</si>
  <si>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</si>
  <si>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</si>
  <si>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</si>
  <si>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</si>
  <si>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</si>
  <si>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</si>
  <si>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</si>
  <si>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</si>
  <si>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</si>
  <si>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</si>
  <si>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</si>
  <si>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</si>
  <si>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</si>
  <si>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</si>
  <si>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</si>
  <si>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</si>
  <si>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</si>
  <si>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</si>
  <si>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</si>
  <si>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</si>
  <si>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</si>
  <si>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</si>
  <si>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</si>
  <si>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</si>
  <si>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</si>
  <si>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</si>
  <si>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</si>
  <si>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</si>
  <si>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</si>
  <si>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</si>
  <si>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</si>
  <si>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</si>
  <si>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</si>
  <si>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</si>
  <si>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</si>
  <si>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</si>
  <si>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</si>
  <si>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</si>
  <si>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</si>
  <si>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</si>
  <si>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</si>
  <si>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</si>
  <si>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</si>
  <si>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</si>
  <si>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</si>
  <si>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</si>
  <si>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</si>
  <si>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</si>
  <si>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</si>
  <si>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</si>
  <si>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</si>
  <si>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</si>
  <si>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</si>
  <si>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</si>
  <si>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</si>
  <si>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</si>
  <si>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</si>
  <si>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</si>
  <si>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</si>
  <si>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</si>
  <si>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</si>
  <si>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</si>
  <si>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</si>
  <si>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</si>
  <si>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</si>
  <si>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</si>
  <si>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</si>
  <si>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</si>
  <si>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</si>
  <si>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</si>
  <si>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</si>
  <si>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</si>
  <si>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</si>
  <si>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</si>
  <si>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</si>
  <si>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</si>
  <si>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</si>
  <si>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</si>
  <si>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</si>
  <si>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</si>
  <si>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</si>
  <si>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</si>
  <si>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</si>
  <si>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</si>
  <si>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</si>
  <si>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</si>
  <si>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</si>
  <si>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</si>
  <si>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</si>
  <si>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</si>
  <si>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</si>
  <si>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</si>
  <si>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</si>
  <si>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</si>
  <si>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</si>
  <si>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</si>
  <si>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</si>
  <si>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</si>
  <si>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</si>
  <si>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</si>
  <si>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</si>
  <si>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</si>
  <si>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</si>
  <si>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</si>
  <si>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</si>
  <si>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</si>
  <si>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</si>
  <si>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</si>
  <si>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</si>
  <si>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</si>
  <si>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</si>
  <si>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</si>
  <si>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</si>
  <si>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</si>
  <si>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</si>
  <si>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</si>
  <si>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</si>
  <si>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</si>
  <si>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</si>
  <si>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</si>
  <si>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</si>
  <si>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</si>
  <si>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</si>
  <si>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</si>
  <si>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</si>
  <si>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</si>
  <si>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</si>
  <si>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</si>
  <si>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</si>
  <si>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</si>
  <si>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</si>
  <si>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</si>
  <si>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</si>
  <si>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</si>
  <si>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</si>
  <si>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</si>
  <si>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</si>
  <si>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</si>
  <si>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</si>
  <si>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</si>
  <si>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</si>
  <si>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</si>
  <si>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</si>
  <si>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</si>
  <si>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</si>
  <si>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</si>
  <si>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</si>
  <si>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</si>
  <si>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</si>
  <si>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</si>
  <si>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</si>
  <si>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</si>
  <si>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</si>
  <si>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</si>
  <si>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</si>
  <si>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</si>
  <si>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</si>
  <si>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</si>
  <si>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</si>
  <si>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</si>
  <si>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</si>
  <si>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</si>
  <si>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</si>
  <si>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</si>
  <si>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</si>
  <si>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</si>
  <si>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</si>
  <si>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</si>
  <si>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</si>
  <si>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</si>
  <si>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</si>
  <si>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</si>
  <si>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</si>
  <si>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</si>
  <si>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</si>
  <si>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</si>
  <si>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</si>
  <si>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</si>
  <si>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</si>
  <si>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</si>
  <si>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</si>
  <si>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</si>
  <si>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</si>
  <si>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</si>
  <si>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</si>
  <si>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</si>
  <si>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</si>
  <si>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</si>
  <si>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</si>
  <si>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</si>
  <si>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</si>
  <si>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</si>
  <si>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</si>
  <si>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</si>
  <si>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</si>
  <si>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</si>
  <si>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</si>
  <si>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</si>
  <si>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</si>
  <si>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</si>
  <si>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</si>
  <si>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</si>
  <si>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</si>
  <si>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</si>
  <si>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</si>
  <si>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</si>
  <si>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</si>
  <si>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</si>
  <si>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</si>
  <si>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</si>
  <si>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</si>
  <si>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</si>
  <si>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</si>
  <si>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</si>
  <si>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</si>
  <si>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</si>
  <si>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</si>
  <si>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</si>
  <si>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</si>
  <si>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</si>
  <si>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</si>
  <si>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</si>
  <si>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</si>
  <si>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</si>
  <si>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</si>
  <si>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</si>
  <si>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</si>
  <si>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</si>
  <si>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</si>
  <si>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</si>
  <si>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</si>
  <si>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</si>
  <si>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</si>
  <si>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</si>
  <si>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</si>
  <si>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</si>
  <si>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</si>
  <si>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</si>
  <si>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</si>
  <si>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</si>
  <si>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</si>
  <si>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</si>
  <si>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</si>
  <si>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</si>
  <si>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</si>
  <si>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</si>
  <si>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</si>
  <si>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</si>
  <si>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</si>
  <si>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</si>
  <si>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</si>
  <si>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</si>
  <si>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</si>
  <si>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</si>
  <si>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</si>
  <si>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</si>
  <si>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</si>
  <si>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</si>
  <si>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</si>
  <si>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</si>
  <si>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</si>
  <si>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</si>
  <si>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</si>
  <si>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</si>
  <si>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</si>
  <si>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</si>
  <si>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</si>
  <si>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</si>
  <si>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</si>
  <si>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</si>
  <si>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</si>
  <si>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</si>
  <si>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</si>
  <si>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</si>
  <si>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</si>
  <si>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</si>
  <si>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</si>
  <si>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</si>
  <si>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</si>
  <si>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</si>
  <si>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</si>
  <si>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</si>
  <si>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</si>
  <si>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</si>
  <si>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</si>
  <si>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</si>
  <si>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</si>
  <si>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</si>
  <si>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</si>
  <si>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</si>
  <si>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</si>
  <si>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</si>
  <si>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</si>
  <si>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</si>
  <si>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</si>
  <si>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</si>
  <si>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</si>
  <si>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</si>
  <si>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</si>
  <si>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</si>
  <si>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</si>
  <si>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</si>
  <si>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</si>
  <si>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</si>
  <si>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</si>
  <si>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</si>
  <si>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</si>
  <si>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</si>
  <si>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</si>
  <si>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</si>
  <si>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</si>
  <si>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</si>
  <si>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</si>
  <si>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</si>
  <si>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</si>
  <si>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</si>
  <si>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</si>
  <si>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</si>
  <si>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</si>
  <si>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</si>
  <si>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</si>
  <si>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</si>
  <si>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</si>
  <si>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</si>
  <si>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</si>
  <si>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</si>
  <si>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</si>
  <si>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</si>
  <si>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</si>
  <si>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</si>
  <si>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</si>
  <si>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</si>
  <si>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</si>
  <si>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</si>
  <si>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</si>
  <si>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</si>
  <si>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</si>
  <si>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</si>
  <si>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</si>
  <si>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</si>
  <si>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</si>
  <si>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</si>
  <si>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</si>
  <si>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</si>
  <si>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</si>
  <si>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</si>
  <si>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</si>
  <si>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</si>
  <si>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</si>
  <si>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</si>
  <si>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</si>
  <si>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</si>
  <si>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</si>
  <si>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</si>
  <si>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</si>
  <si>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</si>
  <si>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</si>
  <si>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</si>
  <si>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</si>
  <si>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</si>
  <si>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</si>
  <si>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</si>
  <si>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</si>
  <si>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</si>
  <si>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</si>
  <si>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</si>
  <si>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</si>
  <si>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</si>
  <si>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</si>
  <si>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</si>
  <si>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</si>
  <si>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</si>
  <si>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</si>
  <si>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</si>
  <si>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</si>
  <si>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</si>
  <si>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</si>
  <si>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</si>
  <si>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</si>
  <si>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</si>
  <si>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</si>
  <si>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</si>
  <si>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</si>
  <si>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</si>
  <si>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</si>
  <si>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</si>
  <si>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</si>
  <si>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</si>
  <si>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</si>
  <si>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</si>
  <si>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</si>
  <si>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</si>
  <si>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</si>
  <si>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</si>
  <si>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</si>
  <si>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</si>
  <si>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</si>
  <si>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</si>
  <si>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</si>
  <si>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</si>
  <si>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</si>
  <si>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</si>
  <si>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</si>
  <si>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</si>
  <si>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</si>
  <si>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</si>
  <si>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</si>
  <si>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</si>
  <si>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</si>
  <si>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</si>
  <si>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</si>
  <si>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</si>
  <si>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</si>
  <si>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</si>
  <si>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</si>
  <si>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</si>
  <si>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</si>
  <si>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</si>
  <si>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</si>
  <si>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</si>
  <si>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</si>
  <si>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</si>
  <si>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</si>
  <si>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</si>
  <si>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</si>
  <si>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</si>
  <si>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</si>
  <si>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</si>
  <si>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</si>
  <si>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</si>
  <si>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</si>
  <si>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</si>
  <si>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</si>
  <si>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</si>
  <si>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</si>
  <si>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</si>
  <si>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</si>
  <si>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</si>
  <si>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</si>
  <si>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</si>
  <si>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</si>
  <si>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</si>
  <si>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</si>
  <si>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</si>
  <si>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</si>
  <si>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</si>
  <si>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</si>
  <si>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</si>
  <si>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</si>
  <si>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</si>
  <si>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</si>
  <si>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</si>
  <si>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</si>
  <si>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</si>
  <si>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</si>
  <si>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</si>
  <si>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</si>
  <si>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</si>
  <si>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</si>
  <si>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</si>
  <si>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</si>
  <si>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</si>
  <si>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</si>
  <si>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</si>
  <si>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</si>
  <si>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</si>
  <si>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</si>
  <si>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</si>
  <si>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</si>
  <si>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</si>
  <si>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</si>
  <si>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</si>
  <si>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</si>
  <si>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</si>
  <si>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</si>
  <si>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</si>
  <si>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</si>
  <si>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</si>
  <si>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</si>
  <si>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</si>
  <si>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</si>
  <si>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</si>
  <si>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</si>
  <si>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</si>
  <si>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</si>
  <si>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</si>
  <si>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</si>
  <si>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</si>
  <si>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</si>
  <si>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</si>
  <si>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</si>
  <si>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</si>
  <si>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</si>
  <si>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</si>
  <si>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</si>
  <si>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</si>
  <si>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</si>
  <si>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</si>
  <si>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</si>
  <si>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</si>
  <si>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</si>
  <si>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</si>
  <si>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</si>
  <si>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</si>
  <si>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</si>
  <si>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</si>
  <si>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</si>
  <si>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</si>
  <si>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</si>
  <si>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</si>
  <si>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</si>
  <si>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</si>
  <si>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</si>
  <si>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</si>
  <si>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</si>
  <si>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</si>
  <si>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</si>
  <si>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</si>
  <si>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</si>
  <si>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</si>
  <si>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</si>
  <si>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</si>
  <si>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</si>
  <si>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</si>
  <si>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</si>
  <si>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</si>
  <si>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</si>
  <si>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</si>
  <si>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</si>
  <si>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</si>
  <si>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</si>
  <si>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</si>
  <si>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</si>
  <si>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</si>
  <si>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</si>
  <si>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</si>
  <si>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</si>
  <si>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</si>
  <si>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</si>
  <si>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</si>
  <si>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</si>
  <si>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</si>
  <si>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</si>
  <si>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</si>
  <si>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</si>
  <si>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</si>
  <si>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</si>
  <si>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</si>
  <si>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</si>
  <si>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</si>
  <si>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</si>
  <si>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</si>
  <si>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</si>
  <si>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</si>
  <si>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</si>
  <si>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</si>
  <si>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</si>
  <si>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</si>
  <si>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</si>
  <si>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</si>
  <si>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</si>
  <si>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</si>
  <si>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</si>
  <si>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</si>
  <si>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</si>
  <si>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</si>
  <si>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</si>
  <si>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</si>
  <si>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</si>
  <si>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</si>
  <si>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</si>
  <si>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</si>
  <si>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</si>
  <si>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</si>
  <si>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</si>
  <si>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</si>
  <si>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</si>
  <si>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</si>
  <si>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</si>
  <si>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</si>
  <si>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</si>
  <si>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</si>
  <si>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</si>
  <si>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</si>
  <si>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</si>
  <si>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</si>
  <si>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</si>
  <si>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</si>
  <si>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</si>
  <si>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</si>
  <si>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</si>
  <si>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</si>
  <si>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</si>
  <si>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</si>
  <si>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</si>
  <si>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</si>
  <si>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</si>
  <si>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</si>
  <si>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</si>
  <si>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</si>
  <si>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</si>
  <si>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</si>
  <si>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</si>
  <si>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</si>
  <si>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</si>
  <si>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</si>
  <si>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</si>
  <si>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</si>
  <si>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</si>
  <si>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</si>
  <si>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</si>
  <si>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</si>
  <si>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</si>
  <si>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</si>
  <si>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</si>
  <si>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</si>
  <si>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</si>
  <si>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</si>
  <si>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</si>
  <si>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</si>
  <si>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</si>
  <si>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</si>
  <si>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</si>
  <si>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</si>
  <si>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</si>
  <si>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</si>
  <si>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</si>
  <si>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</si>
  <si>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</si>
  <si>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</si>
  <si>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</si>
  <si>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</si>
  <si>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</si>
  <si>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</si>
  <si>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</si>
  <si>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</si>
  <si>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</si>
  <si>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</si>
  <si>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</si>
  <si>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</si>
  <si>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</si>
  <si>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</si>
  <si>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</si>
  <si>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</si>
  <si>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</si>
  <si>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</si>
  <si>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</si>
  <si>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</si>
  <si>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</si>
  <si>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</si>
  <si>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</si>
  <si>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</si>
  <si>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</si>
  <si>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</si>
  <si>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</si>
  <si>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</si>
  <si>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</si>
  <si>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</si>
  <si>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</si>
  <si>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</si>
  <si>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</si>
  <si>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</si>
  <si>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</si>
  <si>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</si>
  <si>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</si>
  <si>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</si>
  <si>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</si>
  <si>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</si>
  <si>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</si>
  <si>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</si>
  <si>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</si>
  <si>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</si>
  <si>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</si>
  <si>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</si>
  <si>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</si>
  <si>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</si>
  <si>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</si>
  <si>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</si>
  <si>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</si>
  <si>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</si>
  <si>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</si>
  <si>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</si>
  <si>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</si>
  <si>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</si>
  <si>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</si>
  <si>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</si>
  <si>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</si>
  <si>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</si>
  <si>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</si>
  <si>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</si>
  <si>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</si>
  <si>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</si>
  <si>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</si>
  <si>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</si>
  <si>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</si>
  <si>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</si>
  <si>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</si>
  <si>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</si>
  <si>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</si>
  <si>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</si>
  <si>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</si>
  <si>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</si>
  <si>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</si>
  <si>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</si>
  <si>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</si>
  <si>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</si>
  <si>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</si>
  <si>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</si>
  <si>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</si>
  <si>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</si>
  <si>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</si>
  <si>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</si>
  <si>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</si>
  <si>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</si>
  <si>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</si>
  <si>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</si>
  <si>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</si>
  <si>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</si>
  <si>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</si>
  <si>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</si>
  <si>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</si>
  <si>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</si>
  <si>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</si>
  <si>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</si>
  <si>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</si>
  <si>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</si>
  <si>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</si>
  <si>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</si>
  <si>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</si>
  <si>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</si>
  <si>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</si>
  <si>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</si>
  <si>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</si>
  <si>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</si>
  <si>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</si>
  <si>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</si>
  <si>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</si>
  <si>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</si>
  <si>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</si>
  <si>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</si>
  <si>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</si>
  <si>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</si>
  <si>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</si>
  <si>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</si>
  <si>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</si>
  <si>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</si>
  <si>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</si>
  <si>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</si>
  <si>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</si>
  <si>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</si>
  <si>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</si>
  <si>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</si>
  <si>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</si>
  <si>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</si>
  <si>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</si>
  <si>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</si>
  <si>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</si>
  <si>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</si>
  <si>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</si>
  <si>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</si>
  <si>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</si>
  <si>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</si>
  <si>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</si>
  <si>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</si>
  <si>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</si>
  <si>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</si>
  <si>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</si>
  <si>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</si>
  <si>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</si>
  <si>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</si>
  <si>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</si>
  <si>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</si>
  <si>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</si>
  <si>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</si>
  <si>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</si>
  <si>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</si>
  <si>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</si>
  <si>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</si>
  <si>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</si>
  <si>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</si>
  <si>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</si>
  <si>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</si>
  <si>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</si>
  <si>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</si>
  <si>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</si>
  <si>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</si>
  <si>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</si>
  <si>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</si>
  <si>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</si>
  <si>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</si>
  <si>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</si>
  <si>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</si>
  <si>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</si>
  <si>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</si>
  <si>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</si>
  <si>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</si>
  <si>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</si>
  <si>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</si>
  <si>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</si>
  <si>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</si>
  <si>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</si>
  <si>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</si>
  <si>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</si>
  <si>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</si>
  <si>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</si>
  <si>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</si>
  <si>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</si>
  <si>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</si>
  <si>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</si>
  <si>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</si>
  <si>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</si>
  <si>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</si>
  <si>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</si>
  <si>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</si>
  <si>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</si>
  <si>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</si>
  <si>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</si>
  <si>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</si>
  <si>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</si>
  <si>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</si>
  <si>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</si>
  <si>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</si>
  <si>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</si>
  <si>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</si>
  <si>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</si>
  <si>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</si>
  <si>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</si>
  <si>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</si>
  <si>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</si>
  <si>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</si>
  <si>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</si>
  <si>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</si>
  <si>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</si>
  <si>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</si>
  <si>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</si>
  <si>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</si>
  <si>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</si>
  <si>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</si>
  <si>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</si>
  <si>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</si>
  <si>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</si>
  <si>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</si>
  <si>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</si>
  <si>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</si>
  <si>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</si>
  <si>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</si>
  <si>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</si>
  <si>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</si>
  <si>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</si>
  <si>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</si>
  <si>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</si>
  <si>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</si>
  <si>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</si>
  <si>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</si>
  <si>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</si>
  <si>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</si>
  <si>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</si>
  <si>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</si>
  <si>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</si>
  <si>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</si>
  <si>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</si>
  <si>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</si>
  <si>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</si>
  <si>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</si>
  <si>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</si>
  <si>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</si>
  <si>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</si>
  <si>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</si>
  <si>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</si>
  <si>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</si>
  <si>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</si>
  <si>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</si>
  <si>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</si>
  <si>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</si>
  <si>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</si>
  <si>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</si>
  <si>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</si>
  <si>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</si>
  <si>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</si>
  <si>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</si>
  <si>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</si>
  <si>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</si>
  <si>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</si>
  <si>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</si>
  <si>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</si>
  <si>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</si>
  <si>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</si>
  <si>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</si>
  <si>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</si>
  <si>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</si>
  <si>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</si>
  <si>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</si>
  <si>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</si>
  <si>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</si>
  <si>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</si>
  <si>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</si>
  <si>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</si>
  <si>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</si>
  <si>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</si>
  <si>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</si>
  <si>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</si>
  <si>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</si>
  <si>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</si>
  <si>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</si>
  <si>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</si>
  <si>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</si>
  <si>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</si>
  <si>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</si>
  <si>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</si>
  <si>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</si>
  <si>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</si>
  <si>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</si>
  <si>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</si>
  <si>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</si>
  <si>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</si>
  <si>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</si>
  <si>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</si>
  <si>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</si>
  <si>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</si>
  <si>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</si>
  <si>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</si>
  <si>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</si>
  <si>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</si>
  <si>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</si>
  <si>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</si>
  <si>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</si>
  <si>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</si>
  <si>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</si>
  <si>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</si>
  <si>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</si>
  <si>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</si>
  <si>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</si>
  <si>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</si>
  <si>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</si>
  <si>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</si>
  <si>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</si>
  <si>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</si>
  <si>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</si>
  <si>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</si>
  <si>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</si>
  <si>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</si>
  <si>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</si>
  <si>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</si>
  <si>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</si>
  <si>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</si>
  <si>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</si>
  <si>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</si>
  <si>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</si>
  <si>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</si>
  <si>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</si>
  <si>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</si>
  <si>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</si>
  <si>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</si>
  <si>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</si>
  <si>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</si>
  <si>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</si>
  <si>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</si>
  <si>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</si>
  <si>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</si>
  <si>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</si>
  <si>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</si>
  <si>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</si>
  <si>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</si>
  <si>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</si>
  <si>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</si>
  <si>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</si>
  <si>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</si>
  <si>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</si>
  <si>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</si>
  <si>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</si>
  <si>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</si>
  <si>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</si>
  <si>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</si>
  <si>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</si>
  <si>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</si>
  <si>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</si>
  <si>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</si>
  <si>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</si>
  <si>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</si>
  <si>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</si>
  <si>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</si>
  <si>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</si>
  <si>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</si>
  <si>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</si>
  <si>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</si>
  <si>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</si>
  <si>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</si>
  <si>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</si>
  <si>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</si>
  <si>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</si>
  <si>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</si>
  <si>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</si>
  <si>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</si>
  <si>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</si>
  <si>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</si>
  <si>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</si>
  <si>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</si>
  <si>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</si>
  <si>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</si>
  <si>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</si>
  <si>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</si>
  <si>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</si>
  <si>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</si>
  <si>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</si>
  <si>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</si>
  <si>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</si>
  <si>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</si>
  <si>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</si>
  <si>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</si>
  <si>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</si>
  <si>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</si>
  <si>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</si>
  <si>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</si>
  <si>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</si>
  <si>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</si>
  <si>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</si>
  <si>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</si>
  <si>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</si>
  <si>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</si>
  <si>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</si>
  <si>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</si>
  <si>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</si>
  <si>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</si>
  <si>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</si>
  <si>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</si>
  <si>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</si>
  <si>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</si>
  <si>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</si>
  <si>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</si>
  <si>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</si>
  <si>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</si>
  <si>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</si>
  <si>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</si>
  <si>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</si>
  <si>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</si>
  <si>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</si>
  <si>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</si>
  <si>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</si>
  <si>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</si>
  <si>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</si>
  <si>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</si>
  <si>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</si>
  <si>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</si>
  <si>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</si>
  <si>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</si>
  <si>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</si>
  <si>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</si>
  <si>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</si>
  <si>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</si>
  <si>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</si>
  <si>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</si>
  <si>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</si>
  <si>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</si>
  <si>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</si>
  <si>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</si>
  <si>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</si>
  <si>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</si>
  <si>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</si>
  <si>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</si>
  <si>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</si>
  <si>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</si>
  <si>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</si>
  <si>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</si>
  <si>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</si>
  <si>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</si>
  <si>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</si>
  <si>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</si>
  <si>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</si>
  <si>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</si>
  <si>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</si>
  <si>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</si>
  <si>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</si>
  <si>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</si>
  <si>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</si>
  <si>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</si>
  <si>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</si>
  <si>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</si>
  <si>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</si>
  <si>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</si>
  <si>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</si>
  <si>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</si>
  <si>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</si>
  <si>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</si>
  <si>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</si>
  <si>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</si>
  <si>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</si>
  <si>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</si>
  <si>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</si>
  <si>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</si>
  <si>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</si>
  <si>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</si>
  <si>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</si>
  <si>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</si>
  <si>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</si>
  <si>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</si>
  <si>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</si>
  <si>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</si>
  <si>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</si>
  <si>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</si>
  <si>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</si>
  <si>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</si>
  <si>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</si>
  <si>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</si>
  <si>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</si>
  <si>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</si>
  <si>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</si>
  <si>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</si>
  <si>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</si>
  <si>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</si>
  <si>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</si>
  <si>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</si>
  <si>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</si>
  <si>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</si>
  <si>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</si>
  <si>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</si>
  <si>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</si>
  <si>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</si>
  <si>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</si>
  <si>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</si>
  <si>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</si>
  <si>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</si>
  <si>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</si>
  <si>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</si>
  <si>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</si>
  <si>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</si>
  <si>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</si>
  <si>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</si>
  <si>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</si>
  <si>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</si>
  <si>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</si>
  <si>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</si>
  <si>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</si>
  <si>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</si>
  <si>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</si>
  <si>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</si>
  <si>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</si>
  <si>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</si>
  <si>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</si>
  <si>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</si>
  <si>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</si>
  <si>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</si>
  <si>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</si>
  <si>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</si>
  <si>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</si>
  <si>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</si>
  <si>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</si>
  <si>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</si>
  <si>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</si>
  <si>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</si>
  <si>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</si>
  <si>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</si>
  <si>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</si>
  <si>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</si>
  <si>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</si>
  <si>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</si>
  <si>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</si>
  <si>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</si>
  <si>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</si>
  <si>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</si>
  <si>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</si>
  <si>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</si>
  <si>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</si>
  <si>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</si>
  <si>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</si>
  <si>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</si>
  <si>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</si>
  <si>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</si>
  <si>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</si>
  <si>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</si>
  <si>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</si>
  <si>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</si>
  <si>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</si>
  <si>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</si>
  <si>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</si>
  <si>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</si>
  <si>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</si>
  <si>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</si>
  <si>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</si>
  <si>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</si>
  <si>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</si>
  <si>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</si>
  <si>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</si>
  <si>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</si>
  <si>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</si>
  <si>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</si>
  <si>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</si>
  <si>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</si>
  <si>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</si>
  <si>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</si>
  <si>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</si>
  <si>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</si>
  <si>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</si>
  <si>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</si>
  <si>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</si>
  <si>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</si>
  <si>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</si>
  <si>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</si>
  <si>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</si>
  <si>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</si>
  <si>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</si>
  <si>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</si>
  <si>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</si>
  <si>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</si>
  <si>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</si>
  <si>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</si>
  <si>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</si>
  <si>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</si>
  <si>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</si>
  <si>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</si>
  <si>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</si>
  <si>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</si>
  <si>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</si>
  <si>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</si>
  <si>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</si>
  <si>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</si>
  <si>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</si>
  <si>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</si>
  <si>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</si>
  <si>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</si>
  <si>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</si>
  <si>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</si>
  <si>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</si>
  <si>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</si>
  <si>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</si>
  <si>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</si>
  <si>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</si>
  <si>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</si>
  <si>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</si>
  <si>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</si>
  <si>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</si>
  <si>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</si>
  <si>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</si>
  <si>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</si>
  <si>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</si>
  <si>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</si>
  <si>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</si>
  <si>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</si>
  <si>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</si>
  <si>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</si>
  <si>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</si>
  <si>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</si>
  <si>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</si>
  <si>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</si>
  <si>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</si>
  <si>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</si>
  <si>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</si>
  <si>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</si>
  <si>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</si>
  <si>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</si>
  <si>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</si>
  <si>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</si>
  <si>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</si>
  <si>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</si>
  <si>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</si>
  <si>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</si>
  <si>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</si>
  <si>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</si>
  <si>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</si>
  <si>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</si>
  <si>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</si>
  <si>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</si>
  <si>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</si>
  <si>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</si>
  <si>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</si>
  <si>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</si>
  <si>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</si>
  <si>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</si>
  <si>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</si>
  <si>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</si>
  <si>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</si>
  <si>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</si>
  <si>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</si>
  <si>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</si>
  <si>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</si>
  <si>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</si>
  <si>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</si>
  <si>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</si>
  <si>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</si>
  <si>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</si>
  <si>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</si>
  <si>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</si>
  <si>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</si>
  <si>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</si>
  <si>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</si>
  <si>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</si>
  <si>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</si>
  <si>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</si>
  <si>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</si>
  <si>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</si>
  <si>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</si>
  <si>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</si>
  <si>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</si>
  <si>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</si>
  <si>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</si>
  <si>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</si>
  <si>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</si>
  <si>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</si>
  <si>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</si>
  <si>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</si>
  <si>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</si>
  <si>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</si>
  <si>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</si>
  <si>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</si>
  <si>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</si>
  <si>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</si>
  <si>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</si>
  <si>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</si>
  <si>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</si>
  <si>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</si>
  <si>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</si>
  <si>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</si>
  <si>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</si>
  <si>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</si>
  <si>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</si>
  <si>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</si>
  <si>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</si>
  <si>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</si>
  <si>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</si>
  <si>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</si>
  <si>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</si>
  <si>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</si>
  <si>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</si>
  <si>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</si>
  <si>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</si>
  <si>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</si>
  <si>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</si>
  <si>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</si>
  <si>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</si>
  <si>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</si>
  <si>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</si>
  <si>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</si>
  <si>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</si>
  <si>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</si>
  <si>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</si>
  <si>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</si>
  <si>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</si>
  <si>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</si>
  <si>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</si>
  <si>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</si>
  <si>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</si>
  <si>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</si>
  <si>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</si>
  <si>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</si>
  <si>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</si>
  <si>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</si>
  <si>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</si>
  <si>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</si>
  <si>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</si>
  <si>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</si>
  <si>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</si>
  <si>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</si>
  <si>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</si>
  <si>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</si>
  <si>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</si>
  <si>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</si>
  <si>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</si>
  <si>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</si>
  <si>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</si>
  <si>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</si>
  <si>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</si>
  <si>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</si>
  <si>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</si>
  <si>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</si>
  <si>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</si>
  <si>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</si>
  <si>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</si>
  <si>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</si>
  <si>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</si>
  <si>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</si>
  <si>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</si>
  <si>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</si>
  <si>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</si>
  <si>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</si>
  <si>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</si>
  <si>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</si>
  <si>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</si>
  <si>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</si>
  <si>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</si>
  <si>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</si>
  <si>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</si>
  <si>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</si>
  <si>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</si>
  <si>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</si>
  <si>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</si>
  <si>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</si>
  <si>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</si>
  <si>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</si>
  <si>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</si>
  <si>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</si>
  <si>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</si>
  <si>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</si>
  <si>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</si>
  <si>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</si>
  <si>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</si>
  <si>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</si>
  <si>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</si>
  <si>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</si>
  <si>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</si>
  <si>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</si>
  <si>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</si>
  <si>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</si>
  <si>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</si>
  <si>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</si>
  <si>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</si>
  <si>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</si>
  <si>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</si>
  <si>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</si>
  <si>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</si>
  <si>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</si>
  <si>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</si>
  <si>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</si>
  <si>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</si>
  <si>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</si>
  <si>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</si>
  <si>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</si>
  <si>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</si>
  <si>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</si>
  <si>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</si>
  <si>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</si>
  <si>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</si>
  <si>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</si>
  <si>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</si>
  <si>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</si>
  <si>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</si>
  <si>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</si>
  <si>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</si>
  <si>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</si>
  <si>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</si>
  <si>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</si>
  <si>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</si>
  <si>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</si>
  <si>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</si>
  <si>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</si>
  <si>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</si>
  <si>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</si>
  <si>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</si>
  <si>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</si>
  <si>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</si>
  <si>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</si>
  <si>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</si>
  <si>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</si>
  <si>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</si>
  <si>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</si>
  <si>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</si>
  <si>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</si>
  <si>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</si>
  <si>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</si>
  <si>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</si>
  <si>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</si>
  <si>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</si>
  <si>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</si>
  <si>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</si>
  <si>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</si>
  <si>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</si>
  <si>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</si>
  <si>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</si>
  <si>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</si>
  <si>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</si>
  <si>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</si>
  <si>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</si>
  <si>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</si>
  <si>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</si>
  <si>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</si>
  <si>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</si>
  <si>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</si>
  <si>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</si>
  <si>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</si>
  <si>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</si>
  <si>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</si>
  <si>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</si>
  <si>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</si>
  <si>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</si>
  <si>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</si>
  <si>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</si>
  <si>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</si>
  <si>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</si>
  <si>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</si>
  <si>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</si>
  <si>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</si>
  <si>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</si>
  <si>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</si>
  <si>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</si>
  <si>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</si>
  <si>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</si>
  <si>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</si>
  <si>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</si>
  <si>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</si>
  <si>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</si>
  <si>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</si>
  <si>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</si>
  <si>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</si>
  <si>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</si>
  <si>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</si>
  <si>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</si>
  <si>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</si>
  <si>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</si>
  <si>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</si>
  <si>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</si>
  <si>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</si>
  <si>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</si>
  <si>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</si>
  <si>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</si>
  <si>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</si>
  <si>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</si>
  <si>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</si>
  <si>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</si>
  <si>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</si>
  <si>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</si>
  <si>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</si>
  <si>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</si>
  <si>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</si>
  <si>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</si>
  <si>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</si>
  <si>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</si>
  <si>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</si>
  <si>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</si>
  <si>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</si>
  <si>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</si>
  <si>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</si>
  <si>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</si>
  <si>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</si>
  <si>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</si>
  <si>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</si>
  <si>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</si>
  <si>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</si>
  <si>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</si>
  <si>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</si>
  <si>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</si>
  <si>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</si>
  <si>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</si>
  <si>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</si>
  <si>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</si>
  <si>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</si>
  <si>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</si>
  <si>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</si>
  <si>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</si>
  <si>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</si>
  <si>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</si>
  <si>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</si>
  <si>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</si>
  <si>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</si>
  <si>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</si>
  <si>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</si>
  <si>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</si>
  <si>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</si>
  <si>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</si>
  <si>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</si>
  <si>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</si>
  <si>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</si>
  <si>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</si>
  <si>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</si>
  <si>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</si>
  <si>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</si>
  <si>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</si>
  <si>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</si>
  <si>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</si>
  <si>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</si>
  <si>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</si>
  <si>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</si>
  <si>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</si>
  <si>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</si>
  <si>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</si>
  <si>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</si>
  <si>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</si>
  <si>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</si>
  <si>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</si>
  <si>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</si>
  <si>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</si>
  <si>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</si>
  <si>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</si>
  <si>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</si>
  <si>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</si>
  <si>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</si>
  <si>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</si>
  <si>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</si>
  <si>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</si>
  <si>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</si>
  <si>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</si>
  <si>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</si>
  <si>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</si>
  <si>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</si>
  <si>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</si>
  <si>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</si>
  <si>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</si>
  <si>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</si>
  <si>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</si>
  <si>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</si>
  <si>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</si>
  <si>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</si>
  <si>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</si>
  <si>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</si>
  <si>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</si>
  <si>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</si>
  <si>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</si>
  <si>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</si>
  <si>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</si>
  <si>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</si>
  <si>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</si>
  <si>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</si>
  <si>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</si>
  <si>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</si>
  <si>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</si>
  <si>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</si>
  <si>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</si>
  <si>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</si>
  <si>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</si>
  <si>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</si>
  <si>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</si>
  <si>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</si>
  <si>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</si>
  <si>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</si>
  <si>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</si>
  <si>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</si>
  <si>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</si>
  <si>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</si>
  <si>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</si>
  <si>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</si>
  <si>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</si>
  <si>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</si>
  <si>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</si>
  <si>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</si>
  <si>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</si>
  <si>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</si>
  <si>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</si>
  <si>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</si>
  <si>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</si>
  <si>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</si>
  <si>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</si>
  <si>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</si>
  <si>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</si>
  <si>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</si>
  <si>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</si>
  <si>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</si>
  <si>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</si>
  <si>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</si>
  <si>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</si>
  <si>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</si>
  <si>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</si>
  <si>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</si>
  <si>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</si>
  <si>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</si>
  <si>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</si>
  <si>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</si>
  <si>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</si>
  <si>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</si>
  <si>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</si>
  <si>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</si>
  <si>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</si>
  <si>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</si>
  <si>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</si>
  <si>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</si>
  <si>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</si>
  <si>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</si>
  <si>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</si>
  <si>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</si>
  <si>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</si>
  <si>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</si>
  <si>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</si>
  <si>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</si>
  <si>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</si>
  <si>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</si>
  <si>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</si>
  <si>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</si>
  <si>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</si>
  <si>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</si>
  <si>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</si>
  <si>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</si>
  <si>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</si>
  <si>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</si>
  <si>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</si>
  <si>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</si>
  <si>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</si>
  <si>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</si>
  <si>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</si>
  <si>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</si>
  <si>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</si>
  <si>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</si>
  <si>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</si>
  <si>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</si>
  <si>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</si>
  <si>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</si>
  <si>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</si>
  <si>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</si>
  <si>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</si>
  <si>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</si>
  <si>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</si>
  <si>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</si>
  <si>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</si>
  <si>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</si>
  <si>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</si>
  <si>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</si>
  <si>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</si>
  <si>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</si>
  <si>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</si>
  <si>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</si>
  <si>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</si>
  <si>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</si>
  <si>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</si>
  <si>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</si>
  <si>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</si>
  <si>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</si>
  <si>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</si>
  <si>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</si>
  <si>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</si>
  <si>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</si>
  <si>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</si>
  <si>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</si>
  <si>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</si>
  <si>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</si>
  <si>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</si>
  <si>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</si>
  <si>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</si>
  <si>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</si>
  <si>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</si>
  <si>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</si>
  <si>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</si>
  <si>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</si>
  <si>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</si>
  <si>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</si>
  <si>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</si>
  <si>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</si>
  <si>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</si>
  <si>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</si>
  <si>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</si>
  <si>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</si>
  <si>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</si>
  <si>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</si>
  <si>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</si>
  <si>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</si>
  <si>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</si>
  <si>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</si>
  <si>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</si>
  <si>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</si>
  <si>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</si>
  <si>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</si>
  <si>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</si>
  <si>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</si>
  <si>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</si>
  <si>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</si>
  <si>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</si>
  <si>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</si>
  <si>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</si>
  <si>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</si>
  <si>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</si>
  <si>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</si>
  <si>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</si>
  <si>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</si>
  <si>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</si>
  <si>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</si>
  <si>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</si>
  <si>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</si>
  <si>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</si>
  <si>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</si>
  <si>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</si>
  <si>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</si>
  <si>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</si>
  <si>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</si>
  <si>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</si>
  <si>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</si>
  <si>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</si>
  <si>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</si>
  <si>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</si>
  <si>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</si>
  <si>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</si>
  <si>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</si>
  <si>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</si>
  <si>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</si>
  <si>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</si>
  <si>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</si>
  <si>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</si>
  <si>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</si>
  <si>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</si>
  <si>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</si>
  <si>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</si>
  <si>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</si>
  <si>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</si>
  <si>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</si>
  <si>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</si>
  <si>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</si>
  <si>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</si>
  <si>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</si>
  <si>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</si>
  <si>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</si>
  <si>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</si>
  <si>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</si>
  <si>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</si>
  <si>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</si>
  <si>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</si>
  <si>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</si>
  <si>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</si>
  <si>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</si>
  <si>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</si>
  <si>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</si>
  <si>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</si>
  <si>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</si>
  <si>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</si>
  <si>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</si>
  <si>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</si>
  <si>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</si>
  <si>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</si>
  <si>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</si>
  <si>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</si>
  <si>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</si>
  <si>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</si>
  <si>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</si>
  <si>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</si>
  <si>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</si>
  <si>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</si>
  <si>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</si>
  <si>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</si>
  <si>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</si>
  <si>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</si>
  <si>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</si>
  <si>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</si>
  <si>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</si>
  <si>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</si>
  <si>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</si>
  <si>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</si>
  <si>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</si>
  <si>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</si>
  <si>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</si>
  <si>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</si>
  <si>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</si>
  <si>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</si>
  <si>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</si>
  <si>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</si>
  <si>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</si>
  <si>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</si>
  <si>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</si>
  <si>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</si>
  <si>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</si>
  <si>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</si>
  <si>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</si>
  <si>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</si>
  <si>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</si>
  <si>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</si>
  <si>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</si>
  <si>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</si>
  <si>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</si>
  <si>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</si>
  <si>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</si>
  <si>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</si>
  <si>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</si>
  <si>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</si>
  <si>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</si>
  <si>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</si>
  <si>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</si>
  <si>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</si>
  <si>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</si>
  <si>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</si>
  <si>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</si>
  <si>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</si>
  <si>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</si>
  <si>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</si>
  <si>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</si>
  <si>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</si>
  <si>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</si>
  <si>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</si>
  <si>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</si>
  <si>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</si>
  <si>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</si>
  <si>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</si>
  <si>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</si>
  <si>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</si>
  <si>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</si>
  <si>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</si>
  <si>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</si>
  <si>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</si>
  <si>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</si>
  <si>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</si>
  <si>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</si>
  <si>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</si>
  <si>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</si>
  <si>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</si>
  <si>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</si>
  <si>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</si>
  <si>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</si>
  <si>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</si>
  <si>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</si>
  <si>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</si>
  <si>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</si>
  <si>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</si>
  <si>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</si>
  <si>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</si>
  <si>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</si>
  <si>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</si>
  <si>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</si>
  <si>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</si>
  <si>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</si>
  <si>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</si>
  <si>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</si>
  <si>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</si>
  <si>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</si>
  <si>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</si>
  <si>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</si>
  <si>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</si>
  <si>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</si>
  <si>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</si>
  <si>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</si>
  <si>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</si>
  <si>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</si>
  <si>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</si>
  <si>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</si>
  <si>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</si>
  <si>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</si>
  <si>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</si>
  <si>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</si>
  <si>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</si>
  <si>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</si>
  <si>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</si>
  <si>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</si>
  <si>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</si>
  <si>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</si>
  <si>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</si>
  <si>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</si>
  <si>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</si>
  <si>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</si>
  <si>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</si>
  <si>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</si>
  <si>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</si>
  <si>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</si>
  <si>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</si>
  <si>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</si>
  <si>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</si>
  <si>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</si>
  <si>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</si>
  <si>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</si>
  <si>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</si>
  <si>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</si>
  <si>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</si>
  <si>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</si>
  <si>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</si>
  <si>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</si>
  <si>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</si>
  <si>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</si>
  <si>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</si>
  <si>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</si>
  <si>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</si>
  <si>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</si>
  <si>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</si>
  <si>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</si>
  <si>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</si>
  <si>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</si>
  <si>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</si>
  <si>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</si>
  <si>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</si>
  <si>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</si>
  <si>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</si>
  <si>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</si>
  <si>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</si>
  <si>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</si>
  <si>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</si>
  <si>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</si>
  <si>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</si>
  <si>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</si>
  <si>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</si>
  <si>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</si>
  <si>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</si>
  <si>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</si>
  <si>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</si>
  <si>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</si>
  <si>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</si>
  <si>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</si>
  <si>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</si>
  <si>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</si>
  <si>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</si>
  <si>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</si>
  <si>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</si>
  <si>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</si>
  <si>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</si>
  <si>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</si>
  <si>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</si>
  <si>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</si>
  <si>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</si>
  <si>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</si>
  <si>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</si>
  <si>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</si>
  <si>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</si>
  <si>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</si>
  <si>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</si>
  <si>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</si>
  <si>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</si>
  <si>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</si>
  <si>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</si>
  <si>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</si>
  <si>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</si>
  <si>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</si>
  <si>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</si>
  <si>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</si>
  <si>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</si>
  <si>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</si>
  <si>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</si>
  <si>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</si>
  <si>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</si>
  <si>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</si>
  <si>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</si>
  <si>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</si>
  <si>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</si>
  <si>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</si>
  <si>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</si>
  <si>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</si>
  <si>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</si>
  <si>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</si>
  <si>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</si>
  <si>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</si>
  <si>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</si>
  <si>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</si>
  <si>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</si>
  <si>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</si>
  <si>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</si>
  <si>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</si>
  <si>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</si>
  <si>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</si>
  <si>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</si>
  <si>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</si>
  <si>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</si>
  <si>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</si>
  <si>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</si>
  <si>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</si>
  <si>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</si>
  <si>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</si>
  <si>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</si>
  <si>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</si>
  <si>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</si>
  <si>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</si>
  <si>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</si>
  <si>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</si>
  <si>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</si>
  <si>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</si>
  <si>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</si>
  <si>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</si>
  <si>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</si>
  <si>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</si>
  <si>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</si>
  <si>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</si>
  <si>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</si>
  <si>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</si>
  <si>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</si>
  <si>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</si>
  <si>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</si>
  <si>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</si>
  <si>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</si>
  <si>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</si>
  <si>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</si>
  <si>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</si>
  <si>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</si>
  <si>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</si>
  <si>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</si>
  <si>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</si>
  <si>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</si>
  <si>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</si>
  <si>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</si>
  <si>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</si>
  <si>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</si>
  <si>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</si>
  <si>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</si>
  <si>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</si>
  <si>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</si>
  <si>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</si>
  <si>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</si>
  <si>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</si>
  <si>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</si>
  <si>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</si>
  <si>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</si>
  <si>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</si>
  <si>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</si>
  <si>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</si>
  <si>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</si>
  <si>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</si>
  <si>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</si>
  <si>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</si>
  <si>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</si>
  <si>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</si>
  <si>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</si>
  <si>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</si>
  <si>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</si>
  <si>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</si>
  <si>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</si>
  <si>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</si>
  <si>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</si>
  <si>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</si>
  <si>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</si>
  <si>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</si>
  <si>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</si>
  <si>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</si>
  <si>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</si>
  <si>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</si>
  <si>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</si>
  <si>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</si>
  <si>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</si>
  <si>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</si>
  <si>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</si>
  <si>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</si>
  <si>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</si>
  <si>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</si>
  <si>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</si>
  <si>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</si>
  <si>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</si>
  <si>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</si>
  <si>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</si>
  <si>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</si>
  <si>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</si>
  <si>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</si>
  <si>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</si>
  <si>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</si>
  <si>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</si>
  <si>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</si>
  <si>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</si>
  <si>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</si>
  <si>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</si>
  <si>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</si>
  <si>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</si>
  <si>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</si>
  <si>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</si>
  <si>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</si>
  <si>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</si>
  <si>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</si>
  <si>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</si>
  <si>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</si>
  <si>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</si>
  <si>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</si>
  <si>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</si>
  <si>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</si>
  <si>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</si>
  <si>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</si>
  <si>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</si>
  <si>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</si>
  <si>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</si>
  <si>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</si>
  <si>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</si>
  <si>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</si>
  <si>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</si>
  <si>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</si>
  <si>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</si>
  <si>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</si>
  <si>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</si>
  <si>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</si>
  <si>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</si>
  <si>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</si>
  <si>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</si>
  <si>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</si>
  <si>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</si>
  <si>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</si>
  <si>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</si>
  <si>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</si>
  <si>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</si>
  <si>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</si>
  <si>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</si>
  <si>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</si>
  <si>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</si>
  <si>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</si>
  <si>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</si>
  <si>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</si>
  <si>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</si>
  <si>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</si>
  <si>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</si>
  <si>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</si>
  <si>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</si>
  <si>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</si>
  <si>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</si>
  <si>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</si>
  <si>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</si>
  <si>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</si>
  <si>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</si>
  <si>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</si>
  <si>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</si>
  <si>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</si>
  <si>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</si>
  <si>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</si>
  <si>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</si>
  <si>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</si>
  <si>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</si>
  <si>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</si>
  <si>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</si>
  <si>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</si>
  <si>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</si>
  <si>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</si>
  <si>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</si>
  <si>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</si>
  <si>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</si>
  <si>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</si>
  <si>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</si>
  <si>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</si>
  <si>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</si>
  <si>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</si>
  <si>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</si>
  <si>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</si>
  <si>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</si>
  <si>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</si>
  <si>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</si>
  <si>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</si>
  <si>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</si>
  <si>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</si>
  <si>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</si>
  <si>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</si>
  <si>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</si>
  <si>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</si>
  <si>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</si>
  <si>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</si>
  <si>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</si>
  <si>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</si>
  <si>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</si>
  <si>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</si>
  <si>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</si>
  <si>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</si>
  <si>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</si>
  <si>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</si>
  <si>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</si>
  <si>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</si>
  <si>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</si>
  <si>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</si>
  <si>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</si>
  <si>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</si>
  <si>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</si>
  <si>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</si>
  <si>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</si>
  <si>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</si>
  <si>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</si>
  <si>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</si>
  <si>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</si>
  <si>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</si>
  <si>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</si>
  <si>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</si>
  <si>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</si>
  <si>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</si>
  <si>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</si>
  <si>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</si>
  <si>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</si>
  <si>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</si>
  <si>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</si>
  <si>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</si>
  <si>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</si>
  <si>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</si>
  <si>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</si>
  <si>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</si>
  <si>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</si>
  <si>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</si>
  <si>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</si>
  <si>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</si>
  <si>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</si>
  <si>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</si>
  <si>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</si>
  <si>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</si>
  <si>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</si>
  <si>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</si>
  <si>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</si>
  <si>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</si>
  <si>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</si>
  <si>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</si>
  <si>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</si>
  <si>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</si>
  <si>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</si>
  <si>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</si>
  <si>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</si>
  <si>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</si>
  <si>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</si>
  <si>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</si>
  <si>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</si>
  <si>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</si>
  <si>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</si>
  <si>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</si>
  <si>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</si>
  <si>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</si>
  <si>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</si>
  <si>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</si>
  <si>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</si>
  <si>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</si>
  <si>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</si>
  <si>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</si>
  <si>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</si>
  <si>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</si>
  <si>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</si>
  <si>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</si>
  <si>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</si>
  <si>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</si>
  <si>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</si>
  <si>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</si>
  <si>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</si>
  <si>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</si>
  <si>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</si>
  <si>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</si>
  <si>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</si>
  <si>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</si>
  <si>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</si>
  <si>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</si>
  <si>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</si>
  <si>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</si>
  <si>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</si>
  <si>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</si>
  <si>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</si>
  <si>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</si>
  <si>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</si>
  <si>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</si>
  <si>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</si>
  <si>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</si>
  <si>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</si>
  <si>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</si>
  <si>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</si>
  <si>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</si>
  <si>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</si>
  <si>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</si>
  <si>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</si>
  <si>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</si>
  <si>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</si>
  <si>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</si>
  <si>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</si>
  <si>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</si>
  <si>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</si>
  <si>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</si>
  <si>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</si>
  <si>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</si>
  <si>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</si>
  <si>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</si>
  <si>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</si>
  <si>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</si>
  <si>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</si>
  <si>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</si>
  <si>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</si>
  <si>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</si>
  <si>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</si>
  <si>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</si>
  <si>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</si>
  <si>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</si>
  <si>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</si>
  <si>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</si>
  <si>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</si>
  <si>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</si>
  <si>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</si>
  <si>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</si>
  <si>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</si>
  <si>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</si>
  <si>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</si>
  <si>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</si>
  <si>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</si>
  <si>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</si>
  <si>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</si>
  <si>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</si>
  <si>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</si>
  <si>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</si>
  <si>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</si>
  <si>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</si>
  <si>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</si>
  <si>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</si>
  <si>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</si>
  <si>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</si>
  <si>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</si>
  <si>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</si>
  <si>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</si>
  <si>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</si>
  <si>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</si>
  <si>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</si>
  <si>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</si>
  <si>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</si>
  <si>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</si>
  <si>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</si>
  <si>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</si>
  <si>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</si>
  <si>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</si>
  <si>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</si>
  <si>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</si>
  <si>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</si>
  <si>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</si>
  <si>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</si>
  <si>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</si>
  <si>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</si>
  <si>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</si>
  <si>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</si>
  <si>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</si>
  <si>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</si>
  <si>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</si>
  <si>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</si>
  <si>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</si>
  <si>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</si>
  <si>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</si>
  <si>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</si>
  <si>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</si>
  <si>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</si>
  <si>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</si>
  <si>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</si>
  <si>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</si>
  <si>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</si>
  <si>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</si>
  <si>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</si>
  <si>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</si>
  <si>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</si>
  <si>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</si>
  <si>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</si>
  <si>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</si>
  <si>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</si>
  <si>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</si>
  <si>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</si>
  <si>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</si>
  <si>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</si>
  <si>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</si>
  <si>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</si>
  <si>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</si>
  <si>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</si>
  <si>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</si>
  <si>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</si>
  <si>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</si>
  <si>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</si>
  <si>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</si>
  <si>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</si>
  <si>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</si>
  <si>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</si>
  <si>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</si>
  <si>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</si>
  <si>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</si>
  <si>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</si>
  <si>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</si>
  <si>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</si>
  <si>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</si>
  <si>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</si>
  <si>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</si>
  <si>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</si>
  <si>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</si>
  <si>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</si>
  <si>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</si>
  <si>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</si>
  <si>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</si>
  <si>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</si>
  <si>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</si>
  <si>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</si>
  <si>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</si>
  <si>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</si>
  <si>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</si>
  <si>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</si>
  <si>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</si>
  <si>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</si>
  <si>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</si>
  <si>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</si>
  <si>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</si>
  <si>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</si>
  <si>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</si>
  <si>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</si>
  <si>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</si>
  <si>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</si>
  <si>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</si>
  <si>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</si>
  <si>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</si>
  <si>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</si>
  <si>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</si>
  <si>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</si>
  <si>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</si>
  <si>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</si>
  <si>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</si>
  <si>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</si>
  <si>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</si>
  <si>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</si>
  <si>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</si>
  <si>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</si>
  <si>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</si>
  <si>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</si>
  <si>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</si>
  <si>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</si>
  <si>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</si>
  <si>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</si>
  <si>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</si>
  <si>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</si>
  <si>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</si>
  <si>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</si>
  <si>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</si>
  <si>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</si>
  <si>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</si>
  <si>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</si>
  <si>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</si>
  <si>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</si>
  <si>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</si>
  <si>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</si>
  <si>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</si>
  <si>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</si>
  <si>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</si>
  <si>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</si>
  <si>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</si>
  <si>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</si>
  <si>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</si>
  <si>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</si>
  <si>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</si>
  <si>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</si>
  <si>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</si>
  <si>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</si>
  <si>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</si>
  <si>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</si>
  <si>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</si>
  <si>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</si>
  <si>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</si>
  <si>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</si>
  <si>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</si>
  <si>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</si>
  <si>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</si>
  <si>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</si>
  <si>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</si>
  <si>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</si>
  <si>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</si>
  <si>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</si>
  <si>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</si>
  <si>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</si>
  <si>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</si>
  <si>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</si>
  <si>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</si>
  <si>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</si>
  <si>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</si>
  <si>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</si>
  <si>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</si>
  <si>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</si>
  <si>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</si>
  <si>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</si>
  <si>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</si>
  <si>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</si>
  <si>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</si>
  <si>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</si>
  <si>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</si>
  <si>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</si>
  <si>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</si>
  <si>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</si>
  <si>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</si>
  <si>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</si>
  <si>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</si>
  <si>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</si>
  <si>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</si>
  <si>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</si>
  <si>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</si>
  <si>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</si>
  <si>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</si>
  <si>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</si>
  <si>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</si>
  <si>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</si>
  <si>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</si>
  <si>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</si>
  <si>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</si>
  <si>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</si>
  <si>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</si>
  <si>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</si>
  <si>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</si>
  <si>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</si>
  <si>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</si>
  <si>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</si>
  <si>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</si>
  <si>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</si>
  <si>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</si>
  <si>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</si>
  <si>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</si>
  <si>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</si>
  <si>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</si>
  <si>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</si>
  <si>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</si>
  <si>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</si>
  <si>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</si>
  <si>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</si>
  <si>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</si>
  <si>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</si>
  <si>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</si>
  <si>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</si>
  <si>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</si>
  <si>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</si>
  <si>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</si>
  <si>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</si>
  <si>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</si>
  <si>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</si>
  <si>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</si>
  <si>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</si>
  <si>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</si>
  <si>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</si>
  <si>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</si>
  <si>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</si>
  <si>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</si>
  <si>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</si>
  <si>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</si>
  <si>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</si>
  <si>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</si>
  <si>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</si>
  <si>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</si>
  <si>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</si>
  <si>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</si>
  <si>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</si>
  <si>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</si>
  <si>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</si>
  <si>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</si>
  <si>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</si>
  <si>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</si>
  <si>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</si>
  <si>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</si>
  <si>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</si>
  <si>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</si>
  <si>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</si>
  <si>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</si>
  <si>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</si>
  <si>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</si>
  <si>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</si>
  <si>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</si>
  <si>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</si>
  <si>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</si>
  <si>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</si>
  <si>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</si>
  <si>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</si>
  <si>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</si>
  <si>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</si>
  <si>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</si>
  <si>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</si>
  <si>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</si>
  <si>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</si>
  <si>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</si>
  <si>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</si>
  <si>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</si>
  <si>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</si>
  <si>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</si>
  <si>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</si>
  <si>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</si>
  <si>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</si>
  <si>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</si>
  <si>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</si>
  <si>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</si>
  <si>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</si>
  <si>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</si>
  <si>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</si>
  <si>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</si>
  <si>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</si>
  <si>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</si>
  <si>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</si>
  <si>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</si>
  <si>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</si>
  <si>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</si>
  <si>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</si>
  <si>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</si>
  <si>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</si>
  <si>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</si>
  <si>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</si>
  <si>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</si>
  <si>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</si>
  <si>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</si>
  <si>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</si>
  <si>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</si>
  <si>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</si>
  <si>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</si>
  <si>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</si>
  <si>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</si>
  <si>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</si>
  <si>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</si>
  <si>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</si>
  <si>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</si>
  <si>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</si>
  <si>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</si>
  <si>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</si>
  <si>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</si>
  <si>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</si>
  <si>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</si>
  <si>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</si>
  <si>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</si>
  <si>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</si>
  <si>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</si>
  <si>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</si>
  <si>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</si>
  <si>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</si>
  <si>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</si>
  <si>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</si>
  <si>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</si>
  <si>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</si>
  <si>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</si>
  <si>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</si>
  <si>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</si>
  <si>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</si>
  <si>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</si>
  <si>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</si>
  <si>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</si>
  <si>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</si>
  <si>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</si>
  <si>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</si>
  <si>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</si>
  <si>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</si>
  <si>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</si>
  <si>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</si>
  <si>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</si>
  <si>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</si>
  <si>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</si>
  <si>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</si>
  <si>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</si>
  <si>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</si>
  <si>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</si>
  <si>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</si>
  <si>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</si>
  <si>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</si>
  <si>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</si>
  <si>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</si>
  <si>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</si>
  <si>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</si>
  <si>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</si>
  <si>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</si>
  <si>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</si>
  <si>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</si>
  <si>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</si>
  <si>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</si>
  <si>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</si>
  <si>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</si>
  <si>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</si>
  <si>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</si>
  <si>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</si>
  <si>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</si>
  <si>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</si>
  <si>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</si>
  <si>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</si>
  <si>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</si>
  <si>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</si>
  <si>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</si>
  <si>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</si>
  <si>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</si>
  <si>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</si>
  <si>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</si>
  <si>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</si>
  <si>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</si>
  <si>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</si>
  <si>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</si>
  <si>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</si>
  <si>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</si>
  <si>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</si>
  <si>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</si>
  <si>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</si>
  <si>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</si>
  <si>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</si>
  <si>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</si>
  <si>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</si>
  <si>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</si>
  <si>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</si>
  <si>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</si>
  <si>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</si>
  <si>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</si>
  <si>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</si>
  <si>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</si>
  <si>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</si>
  <si>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</si>
  <si>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</si>
  <si>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</si>
  <si>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</si>
  <si>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</si>
  <si>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</si>
  <si>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</si>
  <si>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</si>
  <si>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</si>
  <si>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</si>
  <si>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</si>
  <si>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</si>
  <si>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</si>
  <si>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</si>
  <si>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</si>
  <si>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</si>
  <si>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</si>
  <si>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</si>
  <si>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</si>
  <si>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</si>
  <si>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</si>
  <si>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</si>
  <si>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</si>
  <si>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</si>
  <si>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</si>
  <si>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</si>
  <si>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</si>
  <si>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</si>
  <si>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</si>
  <si>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</si>
  <si>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</si>
  <si>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</si>
  <si>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</si>
  <si>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</si>
  <si>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</si>
  <si>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</si>
  <si>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</si>
  <si>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</si>
  <si>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</si>
  <si>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</si>
  <si>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</si>
  <si>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</si>
  <si>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</si>
  <si>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</si>
  <si>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</si>
  <si>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</si>
  <si>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</si>
  <si>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</si>
  <si>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</si>
  <si>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</si>
  <si>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</si>
  <si>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</si>
  <si>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</si>
  <si>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</si>
  <si>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</si>
  <si>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</si>
  <si>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</si>
  <si>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</si>
  <si>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</si>
  <si>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</si>
  <si>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</si>
  <si>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</si>
  <si>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</si>
  <si>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</si>
  <si>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</si>
  <si>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</si>
  <si>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</si>
  <si>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</si>
  <si>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</si>
  <si>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</si>
  <si>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</si>
  <si>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</si>
  <si>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</si>
  <si>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</si>
  <si>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</si>
  <si>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</si>
  <si>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</si>
  <si>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</si>
  <si>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</si>
  <si>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</si>
  <si>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</si>
  <si>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</si>
  <si>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</si>
  <si>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</si>
  <si>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</si>
  <si>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</si>
  <si>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</si>
  <si>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</si>
  <si>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</si>
  <si>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</si>
  <si>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</si>
  <si>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</si>
  <si>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</si>
  <si>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</si>
  <si>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</si>
  <si>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</si>
  <si>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</si>
  <si>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</si>
  <si>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</si>
  <si>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</si>
  <si>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</si>
  <si>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</si>
  <si>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</si>
  <si>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</si>
  <si>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</si>
  <si>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</si>
  <si>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</si>
  <si>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</si>
  <si>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</si>
  <si>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</si>
  <si>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</si>
  <si>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</si>
  <si>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</si>
  <si>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</si>
  <si>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</si>
  <si>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</si>
  <si>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</si>
  <si>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</si>
  <si>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</si>
  <si>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</si>
  <si>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</si>
  <si>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</si>
  <si>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</si>
  <si>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</si>
  <si>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</si>
  <si>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</si>
  <si>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</si>
  <si>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</si>
  <si>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</si>
  <si>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</si>
  <si>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</si>
  <si>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</si>
  <si>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</si>
  <si>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</si>
  <si>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</si>
  <si>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</si>
  <si>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</si>
  <si>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</si>
  <si>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</si>
  <si>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</si>
  <si>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</si>
  <si>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</si>
  <si>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</si>
  <si>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</si>
  <si>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</si>
  <si>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</si>
  <si>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</si>
  <si>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</si>
  <si>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</si>
  <si>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</si>
  <si>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</si>
  <si>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</si>
  <si>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</si>
  <si>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</si>
  <si>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</si>
  <si>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</si>
  <si>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</si>
  <si>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</si>
  <si>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</si>
  <si>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</si>
  <si>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</si>
  <si>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</si>
  <si>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</si>
  <si>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</si>
  <si>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</si>
  <si>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</si>
  <si>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</si>
  <si>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</si>
  <si>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</si>
  <si>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</si>
  <si>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</si>
  <si>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</si>
  <si>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</si>
  <si>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</si>
  <si>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</si>
  <si>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</si>
  <si>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</si>
  <si>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</si>
  <si>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</si>
  <si>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</si>
  <si>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</si>
  <si>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</si>
  <si>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</si>
  <si>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</si>
  <si>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</si>
  <si>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</si>
  <si>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</si>
  <si>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</si>
  <si>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</si>
  <si>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</si>
  <si>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</si>
  <si>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</si>
  <si>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</si>
  <si>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</si>
  <si>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</si>
  <si>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</si>
  <si>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</si>
  <si>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</si>
  <si>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</si>
  <si>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</si>
  <si>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</si>
  <si>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</si>
  <si>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</si>
  <si>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</si>
  <si>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</si>
  <si>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</si>
  <si>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</si>
  <si>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</si>
  <si>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</si>
  <si>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</si>
  <si>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</si>
  <si>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</si>
  <si>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</si>
  <si>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</si>
  <si>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</si>
  <si>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</si>
  <si>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</si>
  <si>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</si>
  <si>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</si>
  <si>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</si>
  <si>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</si>
  <si>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</si>
  <si>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</si>
  <si>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</si>
  <si>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</si>
  <si>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</si>
  <si>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</si>
  <si>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</si>
  <si>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</si>
  <si>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</si>
  <si>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</si>
  <si>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</si>
  <si>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</si>
  <si>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</si>
  <si>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</si>
  <si>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</si>
  <si>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</si>
  <si>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</si>
  <si>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</si>
  <si>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</si>
  <si>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</si>
  <si>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</si>
  <si>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</si>
  <si>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</si>
  <si>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</si>
  <si>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</si>
  <si>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</si>
  <si>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</si>
  <si>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</si>
  <si>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</si>
  <si>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</si>
  <si>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</si>
  <si>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</si>
  <si>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</si>
  <si>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</si>
  <si>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</si>
  <si>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</si>
  <si>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</si>
  <si>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</si>
  <si>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</si>
  <si>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</si>
  <si>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</si>
  <si>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</si>
  <si>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</si>
  <si>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</si>
  <si>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</si>
  <si>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</si>
  <si>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</si>
  <si>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</si>
  <si>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</si>
  <si>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</si>
  <si>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</si>
  <si>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</si>
  <si>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</si>
  <si>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</si>
  <si>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</si>
  <si>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</si>
  <si>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</si>
  <si>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</si>
  <si>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</si>
  <si>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</si>
  <si>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</si>
  <si>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</si>
  <si>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</si>
  <si>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</si>
  <si>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</si>
  <si>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</si>
  <si>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</si>
  <si>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</si>
  <si>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</si>
  <si>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</si>
  <si>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</si>
  <si>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</si>
  <si>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</si>
  <si>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</si>
  <si>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</si>
  <si>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</si>
  <si>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</si>
  <si>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</si>
  <si>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</si>
  <si>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</si>
  <si>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</si>
  <si>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</si>
  <si>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</si>
  <si>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</si>
  <si>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</si>
  <si>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</si>
  <si>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</si>
  <si>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</si>
  <si>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</si>
  <si>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</si>
  <si>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</si>
  <si>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</si>
  <si>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</si>
  <si>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</si>
  <si>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</si>
  <si>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</si>
  <si>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</si>
  <si>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</si>
  <si>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</si>
  <si>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</si>
  <si>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</si>
  <si>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</si>
  <si>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</si>
  <si>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</si>
  <si>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</si>
  <si>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</si>
  <si>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</si>
  <si>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</si>
  <si>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</si>
  <si>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</si>
  <si>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</si>
  <si>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</si>
  <si>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</si>
  <si>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</si>
  <si>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</si>
  <si>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</si>
  <si>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</si>
  <si>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</si>
  <si>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</si>
  <si>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</si>
  <si>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</si>
  <si>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</si>
  <si>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</si>
  <si>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</si>
  <si>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</si>
  <si>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</si>
  <si>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</si>
  <si>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</si>
  <si>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</si>
  <si>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</si>
  <si>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</si>
  <si>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</si>
  <si>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</si>
  <si>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</si>
  <si>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</si>
  <si>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</si>
  <si>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</si>
  <si>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</si>
  <si>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</si>
  <si>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</si>
  <si>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</si>
  <si>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</si>
  <si>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</si>
  <si>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</si>
  <si>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</si>
  <si>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</si>
  <si>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</si>
  <si>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</si>
  <si>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</si>
  <si>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</si>
  <si>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</si>
  <si>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</si>
  <si>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</si>
  <si>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</si>
  <si>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</si>
  <si>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</si>
  <si>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</si>
  <si>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</si>
  <si>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</si>
  <si>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</si>
  <si>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</si>
  <si>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</si>
  <si>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</si>
  <si>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</si>
  <si>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</si>
  <si>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</si>
  <si>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</si>
  <si>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</si>
  <si>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</si>
  <si>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</si>
  <si>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</si>
  <si>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</si>
  <si>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</si>
  <si>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</si>
  <si>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</si>
  <si>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</si>
  <si>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</si>
  <si>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</si>
  <si>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</si>
  <si>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</si>
  <si>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</si>
  <si>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</si>
  <si>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</si>
  <si>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</si>
  <si>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</si>
  <si>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</si>
  <si>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</si>
  <si>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</si>
  <si>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</si>
  <si>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</si>
  <si>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</si>
  <si>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</si>
  <si>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</si>
  <si>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</si>
  <si>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</si>
  <si>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</si>
  <si>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</si>
  <si>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</si>
  <si>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</si>
  <si>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</si>
  <si>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</si>
  <si>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</si>
  <si>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</si>
  <si>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</si>
  <si>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</si>
  <si>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</si>
  <si>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</si>
  <si>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</si>
  <si>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</si>
  <si>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</si>
  <si>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</si>
  <si>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</si>
  <si>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</si>
  <si>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</si>
  <si>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</si>
  <si>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</si>
  <si>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</si>
  <si>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</si>
  <si>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</si>
  <si>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</si>
  <si>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</si>
  <si>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</si>
  <si>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</si>
  <si>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</si>
  <si>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</si>
  <si>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</si>
  <si>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</si>
  <si>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</si>
  <si>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</si>
  <si>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</si>
  <si>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</si>
  <si>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</si>
  <si>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</si>
  <si>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</si>
  <si>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</si>
  <si>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</si>
  <si>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</si>
  <si>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</si>
  <si>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</si>
  <si>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</si>
  <si>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</si>
  <si>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</si>
  <si>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</si>
  <si>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</si>
  <si>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</si>
  <si>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</si>
  <si>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</si>
  <si>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</si>
  <si>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</si>
  <si>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</si>
  <si>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</si>
  <si>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</si>
  <si>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</si>
  <si>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</si>
  <si>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</si>
  <si>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</si>
  <si>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</si>
  <si>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</si>
  <si>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</si>
  <si>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</si>
  <si>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</si>
  <si>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</si>
  <si>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</si>
  <si>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</si>
  <si>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</si>
  <si>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</si>
  <si>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</si>
  <si>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</si>
  <si>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</si>
  <si>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</si>
  <si>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</si>
  <si>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</si>
  <si>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</si>
  <si>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</si>
  <si>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</si>
  <si>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</si>
  <si>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</si>
  <si>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</si>
  <si>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</si>
  <si>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</si>
  <si>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</si>
  <si>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</si>
  <si>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</si>
  <si>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</si>
  <si>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</si>
  <si>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</si>
  <si>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</si>
  <si>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</si>
  <si>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</si>
  <si>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</si>
  <si>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</si>
  <si>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</si>
  <si>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</si>
  <si>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</si>
  <si>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</si>
  <si>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</si>
  <si>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</si>
  <si>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</si>
  <si>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</si>
  <si>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</si>
  <si>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</si>
  <si>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</si>
  <si>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</si>
  <si>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</si>
  <si>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</si>
  <si>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</si>
  <si>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</si>
  <si>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</si>
  <si>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</si>
  <si>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</si>
  <si>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</si>
  <si>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</si>
  <si>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</si>
  <si>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</si>
  <si>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</si>
  <si>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</si>
  <si>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</si>
  <si>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</si>
  <si>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</si>
  <si>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</si>
  <si>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</si>
  <si>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</si>
  <si>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</si>
  <si>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</si>
  <si>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</si>
  <si>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</si>
  <si>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</si>
  <si>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</si>
  <si>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</si>
  <si>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</si>
  <si>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</si>
  <si>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</si>
  <si>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</si>
  <si>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</si>
  <si>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</si>
  <si>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</si>
  <si>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</si>
  <si>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</si>
  <si>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</si>
  <si>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</si>
  <si>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</si>
  <si>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</si>
  <si>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</si>
  <si>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</si>
  <si>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</si>
  <si>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</si>
  <si>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</si>
  <si>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</si>
  <si>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</si>
  <si>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</si>
  <si>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</si>
  <si>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</si>
  <si>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</si>
  <si>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</si>
  <si>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</si>
  <si>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</si>
  <si>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</si>
  <si>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</si>
  <si>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</si>
  <si>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</si>
  <si>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</si>
  <si>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</si>
  <si>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</si>
  <si>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</si>
  <si>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</si>
  <si>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</si>
  <si>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</si>
  <si>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</si>
  <si>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</si>
  <si>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</si>
  <si>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</si>
  <si>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</si>
  <si>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</si>
  <si>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</si>
  <si>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</si>
  <si>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</si>
  <si>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</si>
  <si>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</si>
  <si>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</si>
  <si>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</si>
  <si>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</si>
  <si>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</si>
  <si>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</si>
  <si>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</si>
  <si>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</si>
  <si>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</si>
  <si>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</si>
  <si>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</si>
  <si>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</si>
  <si>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</si>
  <si>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</si>
  <si>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</si>
  <si>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</si>
  <si>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</si>
  <si>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</si>
  <si>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</si>
  <si>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</si>
  <si>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</si>
  <si>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</si>
  <si>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</si>
  <si>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</si>
  <si>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</si>
  <si>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</si>
  <si>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</si>
  <si>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</si>
  <si>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</si>
  <si>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</si>
  <si>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</si>
  <si>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</si>
  <si>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</si>
  <si>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</si>
  <si>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</si>
  <si>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</si>
  <si>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</si>
  <si>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</si>
  <si>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</si>
  <si>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</si>
  <si>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</si>
  <si>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</si>
  <si>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</si>
  <si>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</si>
  <si>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</si>
  <si>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</si>
  <si>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</si>
  <si>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</si>
  <si>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</si>
  <si>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</si>
  <si>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</si>
  <si>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</si>
  <si>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</si>
  <si>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</si>
  <si>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</si>
  <si>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</si>
  <si>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</si>
  <si>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</si>
  <si>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</si>
  <si>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</si>
  <si>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</si>
  <si>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</si>
  <si>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</si>
  <si>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</si>
  <si>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</si>
  <si>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</si>
  <si>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</si>
  <si>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</si>
  <si>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</si>
  <si>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</si>
  <si>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</si>
  <si>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</si>
  <si>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</si>
  <si>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</si>
  <si>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</si>
  <si>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</si>
  <si>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</si>
  <si>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</si>
  <si>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</si>
  <si>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</si>
  <si>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</si>
  <si>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</si>
  <si>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</si>
  <si>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</si>
  <si>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</si>
  <si>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</si>
  <si>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</si>
  <si>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</si>
  <si>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</si>
  <si>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</si>
  <si>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</si>
  <si>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</si>
  <si>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</si>
  <si>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</si>
  <si>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</si>
  <si>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</si>
  <si>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</si>
  <si>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</si>
  <si>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</si>
  <si>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</si>
  <si>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</si>
  <si>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</si>
  <si>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</si>
  <si>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</si>
  <si>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</si>
  <si>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</si>
  <si>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</si>
  <si>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</si>
  <si>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</si>
  <si>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</si>
  <si>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</si>
  <si>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</si>
  <si>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</si>
  <si>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</si>
  <si>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</si>
  <si>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</si>
  <si>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</si>
  <si>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</si>
  <si>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</si>
  <si>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</si>
  <si>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</si>
  <si>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</si>
  <si>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</si>
  <si>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</si>
  <si>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</si>
  <si>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</si>
  <si>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</si>
  <si>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</si>
  <si>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</si>
  <si>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</si>
  <si>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</si>
  <si>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</si>
  <si>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</si>
  <si>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</si>
  <si>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</si>
  <si>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</si>
  <si>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</si>
  <si>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</si>
  <si>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</si>
  <si>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</si>
  <si>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</si>
  <si>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</si>
  <si>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</si>
  <si>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</si>
  <si>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</si>
  <si>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</si>
  <si>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</si>
  <si>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</si>
  <si>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</si>
  <si>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</si>
  <si>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</si>
  <si>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</si>
  <si>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</si>
  <si>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</si>
  <si>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</si>
  <si>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</si>
  <si>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</si>
  <si>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</si>
  <si>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</si>
  <si>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</si>
  <si>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</si>
  <si>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</si>
  <si>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</si>
  <si>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</si>
  <si>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</si>
  <si>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</si>
  <si>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</si>
  <si>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</si>
  <si>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</si>
  <si>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</si>
  <si>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</si>
  <si>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</si>
  <si>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</si>
  <si>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</si>
  <si>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</si>
  <si>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</si>
  <si>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</si>
  <si>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</si>
  <si>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</si>
  <si>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</si>
  <si>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</si>
  <si>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</si>
  <si>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</si>
  <si>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</si>
  <si>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</si>
  <si>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</si>
  <si>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</si>
  <si>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</si>
  <si>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</si>
  <si>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</si>
  <si>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</si>
  <si>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</si>
  <si>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</si>
  <si>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</si>
  <si>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</si>
  <si>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</si>
  <si>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</si>
  <si>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</si>
  <si>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</si>
  <si>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</si>
  <si>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</si>
  <si>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</si>
  <si>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</si>
  <si>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</si>
  <si>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</si>
  <si>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</si>
  <si>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</si>
  <si>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</si>
  <si>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</si>
  <si>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</si>
  <si>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</si>
  <si>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</si>
  <si>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</si>
  <si>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</si>
  <si>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</si>
  <si>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</si>
  <si>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</si>
  <si>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</si>
  <si>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</si>
  <si>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</si>
  <si>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</si>
  <si>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</si>
  <si>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</si>
  <si>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</si>
  <si>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</si>
  <si>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</si>
  <si>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</si>
  <si>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</si>
  <si>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</si>
  <si>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</si>
  <si>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</si>
  <si>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</si>
  <si>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</si>
  <si>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</si>
  <si>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</si>
  <si>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</si>
  <si>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</si>
  <si>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</si>
  <si>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</si>
  <si>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</si>
  <si>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</si>
  <si>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</si>
  <si>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</si>
  <si>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</si>
  <si>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</si>
  <si>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</si>
  <si>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</si>
  <si>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</si>
  <si>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</si>
  <si>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</si>
  <si>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</si>
  <si>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</si>
  <si>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</si>
  <si>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</si>
  <si>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</si>
  <si>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</si>
  <si>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</si>
  <si>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</si>
  <si>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</si>
  <si>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</si>
  <si>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</si>
  <si>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</si>
  <si>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</si>
  <si>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</si>
  <si>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</si>
  <si>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</si>
  <si>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</si>
  <si>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</si>
  <si>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</si>
  <si>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</si>
  <si>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</si>
  <si>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</si>
  <si>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</si>
  <si>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</si>
  <si>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</si>
  <si>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</si>
  <si>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</si>
  <si>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</si>
  <si>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</si>
  <si>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</si>
  <si>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</si>
  <si>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</si>
  <si>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</si>
  <si>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</si>
  <si>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</si>
  <si>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</si>
  <si>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</si>
  <si>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</si>
  <si>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</si>
  <si>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</si>
  <si>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</si>
  <si>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</si>
  <si>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</si>
  <si>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</si>
  <si>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</si>
  <si>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</si>
  <si>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</si>
  <si>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</si>
  <si>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</si>
  <si>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</si>
  <si>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</si>
  <si>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</si>
  <si>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</si>
  <si>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</si>
  <si>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</si>
  <si>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</si>
  <si>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</si>
  <si>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</si>
  <si>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</si>
  <si>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</si>
  <si>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</si>
  <si>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</si>
  <si>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</si>
  <si>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</si>
  <si>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</si>
  <si>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</si>
  <si>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</si>
  <si>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</si>
  <si>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</si>
  <si>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</si>
  <si>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</si>
  <si>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</si>
  <si>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</si>
  <si>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</si>
  <si>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</si>
  <si>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</si>
  <si>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</si>
  <si>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</si>
  <si>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</si>
  <si>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</si>
  <si>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</si>
  <si>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</si>
  <si>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</si>
  <si>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</si>
  <si>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</si>
  <si>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</si>
  <si>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</si>
  <si>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</si>
  <si>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</si>
  <si>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</si>
  <si>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</si>
  <si>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</si>
  <si>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</si>
  <si>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</si>
  <si>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</si>
  <si>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</si>
  <si>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</si>
  <si>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</si>
  <si>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</si>
  <si>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</si>
  <si>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</si>
  <si>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</si>
  <si>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</si>
  <si>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</si>
  <si>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</si>
  <si>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</si>
  <si>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</si>
  <si>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</si>
  <si>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</si>
  <si>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</si>
  <si>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</si>
  <si>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</si>
  <si>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</si>
  <si>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</si>
  <si>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</si>
  <si>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</si>
  <si>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</si>
  <si>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</si>
  <si>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</si>
  <si>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</si>
  <si>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</si>
  <si>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</si>
  <si>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</si>
  <si>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</si>
  <si>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</si>
  <si>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</si>
  <si>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</si>
  <si>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</si>
  <si>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</si>
  <si>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</si>
  <si>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</si>
  <si>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</si>
  <si>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</si>
  <si>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</si>
  <si>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</si>
  <si>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</si>
  <si>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</si>
  <si>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</si>
  <si>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</si>
  <si>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</si>
  <si>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</si>
  <si>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</si>
  <si>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</si>
  <si>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</si>
  <si>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</si>
  <si>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</si>
  <si>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</si>
  <si>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</si>
  <si>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</si>
  <si>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</si>
  <si>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</si>
  <si>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</si>
  <si>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</si>
  <si>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</si>
  <si>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</si>
  <si>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</si>
  <si>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</si>
  <si>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</si>
  <si>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</si>
  <si>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</si>
  <si>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</si>
  <si>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</si>
  <si>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</si>
  <si>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</si>
  <si>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</si>
  <si>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</si>
  <si>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</si>
  <si>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</si>
  <si>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</si>
  <si>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</si>
  <si>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</si>
  <si>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</si>
  <si>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</si>
  <si>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</si>
  <si>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</si>
  <si>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</si>
  <si>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</si>
  <si>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</si>
  <si>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</si>
  <si>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</si>
  <si>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</si>
  <si>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</si>
  <si>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</si>
  <si>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</si>
  <si>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</si>
  <si>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</si>
  <si>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</si>
  <si>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</si>
  <si>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</si>
  <si>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</si>
  <si>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</si>
  <si>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</si>
  <si>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</si>
  <si>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</si>
  <si>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</si>
  <si>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</si>
  <si>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</si>
  <si>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</si>
  <si>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</si>
  <si>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</si>
  <si>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</si>
  <si>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</si>
  <si>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</si>
  <si>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</si>
  <si>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</si>
  <si>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</si>
  <si>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</si>
  <si>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</si>
  <si>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</si>
  <si>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</si>
  <si>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</si>
  <si>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</si>
  <si>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</si>
  <si>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</si>
  <si>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</si>
  <si>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</si>
  <si>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</si>
  <si>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</si>
  <si>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</si>
  <si>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</si>
  <si>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</si>
  <si>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</si>
  <si>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</si>
  <si>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</si>
  <si>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</si>
  <si>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</si>
  <si>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</si>
  <si>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</si>
  <si>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</si>
  <si>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</si>
  <si>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</si>
  <si>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</si>
  <si>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</si>
  <si>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</si>
  <si>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</si>
  <si>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</si>
  <si>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</si>
  <si>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</si>
  <si>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</si>
  <si>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</si>
  <si>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</si>
  <si>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</si>
  <si>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</si>
  <si>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</si>
  <si>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</si>
  <si>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</si>
  <si>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</si>
  <si>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</si>
  <si>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</si>
  <si>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</si>
  <si>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</si>
  <si>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</si>
  <si>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</si>
  <si>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</si>
  <si>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</si>
  <si>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</si>
  <si>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</si>
  <si>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</si>
  <si>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</si>
  <si>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</si>
  <si>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</si>
  <si>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</si>
  <si>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</si>
  <si>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</si>
  <si>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</si>
  <si>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</si>
  <si>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</si>
  <si>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</si>
  <si>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</si>
  <si>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</si>
  <si>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</si>
  <si>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</si>
  <si>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</si>
  <si>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</si>
  <si>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</si>
  <si>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</si>
  <si>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</si>
  <si>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</si>
  <si>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</si>
  <si>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</si>
  <si>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</si>
  <si>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</si>
  <si>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</si>
  <si>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</si>
  <si>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</si>
  <si>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</si>
  <si>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</si>
  <si>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</si>
  <si>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</si>
  <si>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</si>
  <si>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</si>
  <si>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</si>
  <si>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</si>
  <si>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</si>
  <si>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</si>
  <si>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</si>
  <si>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</si>
  <si>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</si>
  <si>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</si>
  <si>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</si>
  <si>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</si>
  <si>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</si>
  <si>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</si>
  <si>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</si>
  <si>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</si>
  <si>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</si>
  <si>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</si>
  <si>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</si>
  <si>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</si>
  <si>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</si>
  <si>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</si>
  <si>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</si>
  <si>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</si>
  <si>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</si>
  <si>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</si>
  <si>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</si>
  <si>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</si>
  <si>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</si>
  <si>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</si>
  <si>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</si>
  <si>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</si>
  <si>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</si>
  <si>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</si>
  <si>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</si>
  <si>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</si>
  <si>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</si>
  <si>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</si>
  <si>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</si>
  <si>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</si>
  <si>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</si>
  <si>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</si>
  <si>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</si>
  <si>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</si>
  <si>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</si>
  <si>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</si>
  <si>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</si>
  <si>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</si>
  <si>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</si>
  <si>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</si>
  <si>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</si>
  <si>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</si>
  <si>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</si>
  <si>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</si>
  <si>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</si>
  <si>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</si>
  <si>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</si>
  <si>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</si>
  <si>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</si>
  <si>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</si>
  <si>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</si>
  <si>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</si>
  <si>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</si>
  <si>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</si>
  <si>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</si>
  <si>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</si>
  <si>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</si>
  <si>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</si>
  <si>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</si>
  <si>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</si>
  <si>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</si>
  <si>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</si>
  <si>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</si>
  <si>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</si>
  <si>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</si>
  <si>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</si>
  <si>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</si>
  <si>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</si>
  <si>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</si>
  <si>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</si>
  <si>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</si>
  <si>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</si>
  <si>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</si>
  <si>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</si>
  <si>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</si>
  <si>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</si>
  <si>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</si>
  <si>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</si>
  <si>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</si>
  <si>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</si>
  <si>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</si>
  <si>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</si>
  <si>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</si>
  <si>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</si>
  <si>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</si>
  <si>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</si>
  <si>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</si>
  <si>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</si>
  <si>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</si>
  <si>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</si>
  <si>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</si>
  <si>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</si>
  <si>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</si>
  <si>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</si>
  <si>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</si>
  <si>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</si>
  <si>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</si>
  <si>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</si>
  <si>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</si>
  <si>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</si>
  <si>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</si>
  <si>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</si>
  <si>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</si>
  <si>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</si>
  <si>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</si>
  <si>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</si>
  <si>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</si>
  <si>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</si>
  <si>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</si>
  <si>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</si>
  <si>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</si>
  <si>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</si>
  <si>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</si>
  <si>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</si>
  <si>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</si>
  <si>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</si>
  <si>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</si>
  <si>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</si>
  <si>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</si>
  <si>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</si>
  <si>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</si>
  <si>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</si>
  <si>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</si>
  <si>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</si>
  <si>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</si>
  <si>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</si>
  <si>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</si>
  <si>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</si>
  <si>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</si>
  <si>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</si>
  <si>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</si>
  <si>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</si>
  <si>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</si>
  <si>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</si>
  <si>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</si>
  <si>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</si>
  <si>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</si>
  <si>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</si>
  <si>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</si>
  <si>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</si>
  <si>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</si>
  <si>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</si>
  <si>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</si>
  <si>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</si>
  <si>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</si>
  <si>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</si>
  <si>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</si>
  <si>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</si>
  <si>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</si>
  <si>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</si>
  <si>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</si>
  <si>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</si>
  <si>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</si>
  <si>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</si>
  <si>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</si>
  <si>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</si>
  <si>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</si>
  <si>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</si>
  <si>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</si>
  <si>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</si>
  <si>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</si>
  <si>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</si>
  <si>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</si>
  <si>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</si>
  <si>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</si>
  <si>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</si>
  <si>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</si>
  <si>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</si>
  <si>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</si>
  <si>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</si>
  <si>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</si>
  <si>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</si>
  <si>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</si>
  <si>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</si>
  <si>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</si>
  <si>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</si>
  <si>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</si>
  <si>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</si>
  <si>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</si>
  <si>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</si>
  <si>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</si>
  <si>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</si>
  <si>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</si>
  <si>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</si>
  <si>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</si>
  <si>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</si>
  <si>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</si>
  <si>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</si>
  <si>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</si>
  <si>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</si>
  <si>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</si>
  <si>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</si>
  <si>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</si>
  <si>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</si>
  <si>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</si>
  <si>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</si>
  <si>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</si>
  <si>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</si>
  <si>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</si>
  <si>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</si>
  <si>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</si>
  <si>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</si>
  <si>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</si>
  <si>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</si>
  <si>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</si>
  <si>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</si>
  <si>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</si>
  <si>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</si>
  <si>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</si>
  <si>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</si>
  <si>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</si>
  <si>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</si>
  <si>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</si>
  <si>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</si>
  <si>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</si>
  <si>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</si>
  <si>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</si>
  <si>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</si>
  <si>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</si>
  <si>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</si>
  <si>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</si>
  <si>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</si>
  <si>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</si>
  <si>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</si>
  <si>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</si>
  <si>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</si>
  <si>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</si>
  <si>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</si>
  <si>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</si>
  <si>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</si>
  <si>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</si>
  <si>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</si>
  <si>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</si>
  <si>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</si>
  <si>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</si>
  <si>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</si>
  <si>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</si>
  <si>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</si>
  <si>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</si>
  <si>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</si>
  <si>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</si>
  <si>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</si>
  <si>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</si>
  <si>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</si>
  <si>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</si>
  <si>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</si>
  <si>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</si>
  <si>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</si>
  <si>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</si>
  <si>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</si>
  <si>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</si>
  <si>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</si>
  <si>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</si>
  <si>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</si>
  <si>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</si>
  <si>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</si>
  <si>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</si>
  <si>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</si>
  <si>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</si>
  <si>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</si>
  <si>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</si>
  <si>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</si>
  <si>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</si>
  <si>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</si>
  <si>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</si>
  <si>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</si>
  <si>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</si>
  <si>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</si>
  <si>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</si>
  <si>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</si>
  <si>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</si>
  <si>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</si>
  <si>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</si>
  <si>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</si>
  <si>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</si>
  <si>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</si>
  <si>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</si>
  <si>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</si>
  <si>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</si>
  <si>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</si>
  <si>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</si>
  <si>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</si>
  <si>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</si>
  <si>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</si>
  <si>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</si>
  <si>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</si>
  <si>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</si>
  <si>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</si>
  <si>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</si>
  <si>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</si>
  <si>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</si>
  <si>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</si>
  <si>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</si>
  <si>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</si>
  <si>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</si>
  <si>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</si>
  <si>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</si>
  <si>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</si>
  <si>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</si>
  <si>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</si>
  <si>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</si>
  <si>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</si>
  <si>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</si>
  <si>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</si>
  <si>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</si>
  <si>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</si>
  <si>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</si>
  <si>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</si>
  <si>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</si>
  <si>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</si>
  <si>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</si>
  <si>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</si>
  <si>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</si>
  <si>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</si>
  <si>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</si>
  <si>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</si>
  <si>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</si>
  <si>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</si>
  <si>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</si>
  <si>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</si>
  <si>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</si>
  <si>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</si>
  <si>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</si>
  <si>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</si>
  <si>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</si>
  <si>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</si>
  <si>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</si>
  <si>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</si>
  <si>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</si>
  <si>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</si>
  <si>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</si>
  <si>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</si>
  <si>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</si>
  <si>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</si>
  <si>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</si>
  <si>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</si>
  <si>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</si>
  <si>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</si>
  <si>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</si>
  <si>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</si>
  <si>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</si>
  <si>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</si>
  <si>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</si>
  <si>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</si>
  <si>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</si>
  <si>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</si>
  <si>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</si>
  <si>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</si>
  <si>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</si>
  <si>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</si>
  <si>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</si>
  <si>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</si>
  <si>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</si>
  <si>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</si>
  <si>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</si>
  <si>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</si>
  <si>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</si>
  <si>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</si>
  <si>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</si>
  <si>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</si>
  <si>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</si>
  <si>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</si>
  <si>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</si>
  <si>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</si>
  <si>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</si>
  <si>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</si>
  <si>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</si>
  <si>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</si>
  <si>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</si>
  <si>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</si>
  <si>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</si>
  <si>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</si>
  <si>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</si>
  <si>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</si>
  <si>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</si>
  <si>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</si>
  <si>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</si>
  <si>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</si>
  <si>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</si>
  <si>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</si>
  <si>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</si>
  <si>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</si>
  <si>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</si>
  <si>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</si>
  <si>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</si>
  <si>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</si>
  <si>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</si>
  <si>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</si>
  <si>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</si>
  <si>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</si>
  <si>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</si>
  <si>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</si>
  <si>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</si>
  <si>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</si>
  <si>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</si>
  <si>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</si>
  <si>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</si>
  <si>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</si>
  <si>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</si>
  <si>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</si>
  <si>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</si>
  <si>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</si>
  <si>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</si>
  <si>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</si>
  <si>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</si>
  <si>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</si>
  <si>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</si>
  <si>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</si>
  <si>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</si>
  <si>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</si>
  <si>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</si>
  <si>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</si>
  <si>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</si>
  <si>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</si>
  <si>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</si>
  <si>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</si>
  <si>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</si>
  <si>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</si>
  <si>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</si>
  <si>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</si>
  <si>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</si>
  <si>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</si>
  <si>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</si>
  <si>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</si>
  <si>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</si>
  <si>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</si>
  <si>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</si>
  <si>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</si>
  <si>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</si>
  <si>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</si>
  <si>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</si>
  <si>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</si>
  <si>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</si>
  <si>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</si>
  <si>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</si>
  <si>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</si>
  <si>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</si>
  <si>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</si>
  <si>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</si>
  <si>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</si>
  <si>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</si>
  <si>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</si>
  <si>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</si>
  <si>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</si>
  <si>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</si>
  <si>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</si>
  <si>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</si>
  <si>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</si>
  <si>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</si>
  <si>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</si>
  <si>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</si>
  <si>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</si>
  <si>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</si>
  <si>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</si>
  <si>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</si>
  <si>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</si>
  <si>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</si>
  <si>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</si>
  <si>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</si>
  <si>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</si>
  <si>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</si>
  <si>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</si>
  <si>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</si>
  <si>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</si>
  <si>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</si>
  <si>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</si>
  <si>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</si>
  <si>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</si>
  <si>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</si>
  <si>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</si>
  <si>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</si>
  <si>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</si>
  <si>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</si>
  <si>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</si>
  <si>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</si>
  <si>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</si>
  <si>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</si>
  <si>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</si>
  <si>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</si>
  <si>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</si>
  <si>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</si>
  <si>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</si>
  <si>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</si>
  <si>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</si>
  <si>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</si>
  <si>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</si>
  <si>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</si>
  <si>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</si>
  <si>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</si>
  <si>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</si>
  <si>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</si>
  <si>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</si>
  <si>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</si>
  <si>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</si>
  <si>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</si>
  <si>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</si>
  <si>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</si>
  <si>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</si>
  <si>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</si>
  <si>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</si>
  <si>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</si>
  <si>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</si>
  <si>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</si>
  <si>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</si>
  <si>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</si>
  <si>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</si>
  <si>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</si>
  <si>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</si>
  <si>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</si>
  <si>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</si>
  <si>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</si>
  <si>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</si>
  <si>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</si>
  <si>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</si>
  <si>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</si>
  <si>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</si>
  <si>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</si>
  <si>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</si>
  <si>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</si>
  <si>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</si>
  <si>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</si>
  <si>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</si>
  <si>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</si>
  <si>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</si>
  <si>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</si>
  <si>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</si>
  <si>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</si>
  <si>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</si>
  <si>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</si>
  <si>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</si>
  <si>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</si>
  <si>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</si>
  <si>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</si>
  <si>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</si>
  <si>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</si>
  <si>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</si>
  <si>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</si>
  <si>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</si>
  <si>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</si>
  <si>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</si>
  <si>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</si>
  <si>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</si>
  <si>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</si>
  <si>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</si>
  <si>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</si>
  <si>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</si>
  <si>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</si>
  <si>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</si>
  <si>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</si>
  <si>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</si>
  <si>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</si>
  <si>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</si>
  <si>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</si>
  <si>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</si>
  <si>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</si>
  <si>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</si>
  <si>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</si>
  <si>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</si>
  <si>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</si>
  <si>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</si>
  <si>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</si>
  <si>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</si>
  <si>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</si>
  <si>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</si>
  <si>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</si>
  <si>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</si>
  <si>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</si>
  <si>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</si>
  <si>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</si>
  <si>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</si>
  <si>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</si>
  <si>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</si>
  <si>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</si>
  <si>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</si>
  <si>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</si>
  <si>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</si>
  <si>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</si>
  <si>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</si>
  <si>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</si>
  <si>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</si>
  <si>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</si>
  <si>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</si>
  <si>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</si>
  <si>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</si>
  <si>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</si>
  <si>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</si>
  <si>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</si>
  <si>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</si>
  <si>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</si>
  <si>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</si>
  <si>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</si>
  <si>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</si>
  <si>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</si>
  <si>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</si>
  <si>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</si>
  <si>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</si>
  <si>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</si>
  <si>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</si>
  <si>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</si>
  <si>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</si>
  <si>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</si>
  <si>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</si>
  <si>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</si>
  <si>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</si>
  <si>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</si>
  <si>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</si>
  <si>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</si>
  <si>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</si>
  <si>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</si>
  <si>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</si>
  <si>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</si>
  <si>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</si>
  <si>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</si>
  <si>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</si>
  <si>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</si>
  <si>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</si>
  <si>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</si>
  <si>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</si>
  <si>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</si>
  <si>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</si>
  <si>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</si>
  <si>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</si>
  <si>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</si>
  <si>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</si>
  <si>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</si>
  <si>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</si>
  <si>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</si>
  <si>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</si>
  <si>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</si>
  <si>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</si>
  <si>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</si>
  <si>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</si>
  <si>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</si>
  <si>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</si>
  <si>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</si>
  <si>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</si>
  <si>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</si>
  <si>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</si>
  <si>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</si>
  <si>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</si>
  <si>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</si>
  <si>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</si>
  <si>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</si>
  <si>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</si>
  <si>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</si>
  <si>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</si>
  <si>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</si>
  <si>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</si>
  <si>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</si>
  <si>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</si>
  <si>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</si>
  <si>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</si>
  <si>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</si>
  <si>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</si>
  <si>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</si>
  <si>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</si>
  <si>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</si>
  <si>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</si>
  <si>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</si>
  <si>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</si>
  <si>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</si>
  <si>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</si>
  <si>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</si>
  <si>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</si>
  <si>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</si>
  <si>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</si>
  <si>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</si>
  <si>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</si>
  <si>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</si>
  <si>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</si>
  <si>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</si>
  <si>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</si>
  <si>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</si>
  <si>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</si>
  <si>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</si>
  <si>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</si>
  <si>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</si>
  <si>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</si>
  <si>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</si>
  <si>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</si>
  <si>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</si>
  <si>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</si>
  <si>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</si>
  <si>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</si>
  <si>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</si>
  <si>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</si>
  <si>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</si>
  <si>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</si>
  <si>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</si>
  <si>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</si>
  <si>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</si>
  <si>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</si>
  <si>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</si>
  <si>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</si>
  <si>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</si>
  <si>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</si>
  <si>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</si>
  <si>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</si>
  <si>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</si>
  <si>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</si>
  <si>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</si>
  <si>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</si>
  <si>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</si>
  <si>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</si>
  <si>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</si>
  <si>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</si>
  <si>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</si>
  <si>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</si>
  <si>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</si>
  <si>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</si>
  <si>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</si>
  <si>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</si>
  <si>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</si>
  <si>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</si>
  <si>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</si>
  <si>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</si>
  <si>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</si>
  <si>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</si>
  <si>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</si>
  <si>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</si>
  <si>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</si>
  <si>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</si>
  <si>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</si>
  <si>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</si>
  <si>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</si>
  <si>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</si>
  <si>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</si>
  <si>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</si>
  <si>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</si>
  <si>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</si>
  <si>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</si>
  <si>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</si>
  <si>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</si>
  <si>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</si>
  <si>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</si>
  <si>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</si>
  <si>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</si>
  <si>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</si>
  <si>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</si>
  <si>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</si>
  <si>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</si>
  <si>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</si>
  <si>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</si>
  <si>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</si>
  <si>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</si>
  <si>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</si>
  <si>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</si>
  <si>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</si>
  <si>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</si>
  <si>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</si>
  <si>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</si>
  <si>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</si>
  <si>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</si>
  <si>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</si>
  <si>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</si>
  <si>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</si>
  <si>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</si>
  <si>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</si>
  <si>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</si>
  <si>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</si>
  <si>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</si>
  <si>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</si>
  <si>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</si>
  <si>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</si>
  <si>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</si>
  <si>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</si>
  <si>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</si>
  <si>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</si>
  <si>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</si>
  <si>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</si>
  <si>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</si>
  <si>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</si>
  <si>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</si>
  <si>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</si>
  <si>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</si>
  <si>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</si>
  <si>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</si>
  <si>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</si>
  <si>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</si>
  <si>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</si>
  <si>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</si>
  <si>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</si>
  <si>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</si>
  <si>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</si>
  <si>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</si>
  <si>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</si>
  <si>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</si>
  <si>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</si>
  <si>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</si>
  <si>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</si>
  <si>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</si>
  <si>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</si>
  <si>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</si>
  <si>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</si>
  <si>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</si>
  <si>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</si>
  <si>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</si>
  <si>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</si>
  <si>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</si>
  <si>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</si>
  <si>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</si>
  <si>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</si>
  <si>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</si>
  <si>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</si>
  <si>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</si>
  <si>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</si>
  <si>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</si>
  <si>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</si>
  <si>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</si>
  <si>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</si>
  <si>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</si>
  <si>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</si>
  <si>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</si>
  <si>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</si>
  <si>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</si>
  <si>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</si>
  <si>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</si>
  <si>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</si>
  <si>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</si>
  <si>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</si>
  <si>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</si>
  <si>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</si>
  <si>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</si>
  <si>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</si>
  <si>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</si>
  <si>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</si>
  <si>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</si>
  <si>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</si>
  <si>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</si>
  <si>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</si>
  <si>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</si>
  <si>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</si>
  <si>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</si>
  <si>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</si>
  <si>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</si>
  <si>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</si>
  <si>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</si>
  <si>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</si>
  <si>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</si>
  <si>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</si>
  <si>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</si>
  <si>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</si>
  <si>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</si>
  <si>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</si>
  <si>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</si>
  <si>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</si>
  <si>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</si>
  <si>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</si>
  <si>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</si>
  <si>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</si>
  <si>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</si>
  <si>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</si>
  <si>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</si>
  <si>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</si>
  <si>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</si>
  <si>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</si>
  <si>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</si>
  <si>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</si>
  <si>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</si>
  <si>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</si>
  <si>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</si>
  <si>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</si>
  <si>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</si>
  <si>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</si>
  <si>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</si>
  <si>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</si>
  <si>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</si>
  <si>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</si>
  <si>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</si>
  <si>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</si>
  <si>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</si>
  <si>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</si>
  <si>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</si>
  <si>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</si>
  <si>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</si>
  <si>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</si>
  <si>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</si>
  <si>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</si>
  <si>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</si>
  <si>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</si>
  <si>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</si>
  <si>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</si>
  <si>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</si>
  <si>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</si>
  <si>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</si>
  <si>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</si>
  <si>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</si>
  <si>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</si>
  <si>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</si>
  <si>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</si>
  <si>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</si>
  <si>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</si>
  <si>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</si>
  <si>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</si>
  <si>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</si>
  <si>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</si>
  <si>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</si>
  <si>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</si>
  <si>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</si>
  <si>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</si>
  <si>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</si>
  <si>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</si>
  <si>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</si>
  <si>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</si>
  <si>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</si>
  <si>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</si>
  <si>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</si>
  <si>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</si>
  <si>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</si>
  <si>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</si>
  <si>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</si>
  <si>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</si>
  <si>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</si>
  <si>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</si>
  <si>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</si>
  <si>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</si>
  <si>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</si>
  <si>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</si>
  <si>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</si>
  <si>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</si>
  <si>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</si>
  <si>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</si>
  <si>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</si>
  <si>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</si>
  <si>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</si>
  <si>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</si>
  <si>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</si>
  <si>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</si>
  <si>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</si>
  <si>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</si>
  <si>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</si>
  <si>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</si>
  <si>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</si>
  <si>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</si>
  <si>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</si>
  <si>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</si>
  <si>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</si>
  <si>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</si>
  <si>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</si>
  <si>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</si>
  <si>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</si>
  <si>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</si>
  <si>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</si>
  <si>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</si>
  <si>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</si>
  <si>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</si>
  <si>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</si>
  <si>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</si>
  <si>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</si>
  <si>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</si>
  <si>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</si>
  <si>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</si>
  <si>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</si>
  <si>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</si>
  <si>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</si>
  <si>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</si>
  <si>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</si>
  <si>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</si>
  <si>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</si>
  <si>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</si>
  <si>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</si>
  <si>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</si>
  <si>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</si>
  <si>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</si>
  <si>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</si>
  <si>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</si>
  <si>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</si>
  <si>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</si>
  <si>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</si>
  <si>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</si>
  <si>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</si>
  <si>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</si>
  <si>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</si>
  <si>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</si>
  <si>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</si>
  <si>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</si>
  <si>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</si>
  <si>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</si>
  <si>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</si>
  <si>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</si>
  <si>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</si>
  <si>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</si>
  <si>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</si>
  <si>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</si>
  <si>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</si>
  <si>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</si>
  <si>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</si>
  <si>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</si>
  <si>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</si>
  <si>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</si>
  <si>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</si>
  <si>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</si>
  <si>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</si>
  <si>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</si>
  <si>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</si>
  <si>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</si>
  <si>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</si>
  <si>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</si>
  <si>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</si>
  <si>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</si>
  <si>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</si>
  <si>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</si>
  <si>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</si>
  <si>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</si>
  <si>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</si>
  <si>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</si>
  <si>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</si>
  <si>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</si>
  <si>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</si>
  <si>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</si>
  <si>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</si>
  <si>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</si>
  <si>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</si>
  <si>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</si>
  <si>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</si>
  <si>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</si>
  <si>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</si>
  <si>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</si>
  <si>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</si>
  <si>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</si>
  <si>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</si>
  <si>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</si>
  <si>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</si>
  <si>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</si>
  <si>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</si>
  <si>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</si>
  <si>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</si>
  <si>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</si>
  <si>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</si>
  <si>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</si>
  <si>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</si>
  <si>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</si>
  <si>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</si>
  <si>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</si>
  <si>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</si>
  <si>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</si>
  <si>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</si>
  <si>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</si>
  <si>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</si>
  <si>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</si>
  <si>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</si>
  <si>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</si>
  <si>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</si>
  <si>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</si>
  <si>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</si>
  <si>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</si>
  <si>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</si>
  <si>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</si>
  <si>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</si>
  <si>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</si>
  <si>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</si>
  <si>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</si>
  <si>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</si>
  <si>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</si>
  <si>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</si>
  <si>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</si>
  <si>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</si>
  <si>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</si>
  <si>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</si>
  <si>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</si>
  <si>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</si>
  <si>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</si>
  <si>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</si>
  <si>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</si>
  <si>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</si>
  <si>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</si>
  <si>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</si>
  <si>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</si>
  <si>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</si>
  <si>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</si>
  <si>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</si>
  <si>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</si>
  <si>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</si>
  <si>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</si>
  <si>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</si>
  <si>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</si>
  <si>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</si>
  <si>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</si>
  <si>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</si>
  <si>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</si>
  <si>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</si>
  <si>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</si>
  <si>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</si>
  <si>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</si>
  <si>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</si>
  <si>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</si>
  <si>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</si>
  <si>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</si>
  <si>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</si>
  <si>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</si>
  <si>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</si>
  <si>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</si>
  <si>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</si>
  <si>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</si>
  <si>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</si>
  <si>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</si>
  <si>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</si>
  <si>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</si>
  <si>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</si>
  <si>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</si>
  <si>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</si>
  <si>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</si>
  <si>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</si>
  <si>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</si>
  <si>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</si>
  <si>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</si>
  <si>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</si>
  <si>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</si>
  <si>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</si>
  <si>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</si>
  <si>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</si>
  <si>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</si>
  <si>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</si>
  <si>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</si>
  <si>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</si>
  <si>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</si>
  <si>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</si>
  <si>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</si>
  <si>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</si>
  <si>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</si>
  <si>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</si>
  <si>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</si>
  <si>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</si>
  <si>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</si>
  <si>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</si>
  <si>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</si>
  <si>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</si>
  <si>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</si>
  <si>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</si>
  <si>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</si>
  <si>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</si>
  <si>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</si>
  <si>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</si>
  <si>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</si>
  <si>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</si>
  <si>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</si>
  <si>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</si>
  <si>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</si>
  <si>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</si>
  <si>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</si>
  <si>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</si>
  <si>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</si>
  <si>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</si>
  <si>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</si>
  <si>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</si>
  <si>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</si>
  <si>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</si>
  <si>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</si>
  <si>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</si>
  <si>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</si>
  <si>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</si>
  <si>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</si>
  <si>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</si>
  <si>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</si>
  <si>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</si>
  <si>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</si>
  <si>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</si>
  <si>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</si>
  <si>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</si>
  <si>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</si>
  <si>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</si>
  <si>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</si>
  <si>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</si>
  <si>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</si>
  <si>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</si>
  <si>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</si>
  <si>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</si>
  <si>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</si>
  <si>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</si>
  <si>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</si>
  <si>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</si>
  <si>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</si>
  <si>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</si>
  <si>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</si>
  <si>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</si>
  <si>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</si>
  <si>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</si>
  <si>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</si>
  <si>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</si>
  <si>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</si>
  <si>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</si>
  <si>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</si>
  <si>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</si>
  <si>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</si>
  <si>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</si>
  <si>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</si>
  <si>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</si>
  <si>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</si>
  <si>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</si>
  <si>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</si>
  <si>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</si>
  <si>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</si>
  <si>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</si>
  <si>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</si>
  <si>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</si>
  <si>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</si>
  <si>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</si>
  <si>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</si>
  <si>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</si>
  <si>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</si>
  <si>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</si>
  <si>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</si>
  <si>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</si>
  <si>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</si>
  <si>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</si>
  <si>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</si>
  <si>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</si>
  <si>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</si>
  <si>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</si>
  <si>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</si>
  <si>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</si>
  <si>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</si>
  <si>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</si>
  <si>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</si>
  <si>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</si>
  <si>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</si>
  <si>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</si>
  <si>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</si>
  <si>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</si>
  <si>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</si>
  <si>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</si>
  <si>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</si>
  <si>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</si>
  <si>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</si>
  <si>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</si>
  <si>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</si>
  <si>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</si>
  <si>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</si>
  <si>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</si>
  <si>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</si>
  <si>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</si>
  <si>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</si>
  <si>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</si>
  <si>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</si>
  <si>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</si>
  <si>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</si>
  <si>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</si>
  <si>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</si>
  <si>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</si>
  <si>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</si>
  <si>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</si>
  <si>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</si>
  <si>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</si>
  <si>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</si>
  <si>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</si>
  <si>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</si>
  <si>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</si>
  <si>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</si>
  <si>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</si>
  <si>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</si>
  <si>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</si>
  <si>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</si>
  <si>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</si>
  <si>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</si>
  <si>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</si>
  <si>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</si>
  <si>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</si>
  <si>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</si>
  <si>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</si>
  <si>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</si>
  <si>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</si>
  <si>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</si>
  <si>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</si>
  <si>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</si>
  <si>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</si>
  <si>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</si>
  <si>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</si>
  <si>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</si>
  <si>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</si>
  <si>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</si>
  <si>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</si>
  <si>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</si>
  <si>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</si>
  <si>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</si>
  <si>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</si>
  <si>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</si>
  <si>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</si>
  <si>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</si>
  <si>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</si>
  <si>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</si>
  <si>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</si>
  <si>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</si>
  <si>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</si>
  <si>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</si>
  <si>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</si>
  <si>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</si>
  <si>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</si>
  <si>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</si>
  <si>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</si>
  <si>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</si>
  <si>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</si>
  <si>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</si>
  <si>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</si>
  <si>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</si>
  <si>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</si>
  <si>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</si>
  <si>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</si>
  <si>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</si>
  <si>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</si>
  <si>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</si>
  <si>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</si>
  <si>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</si>
  <si>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</si>
  <si>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</si>
  <si>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</si>
  <si>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</si>
  <si>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</si>
  <si>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</si>
  <si>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</si>
  <si>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</si>
  <si>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</si>
  <si>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</si>
  <si>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</si>
  <si>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</si>
  <si>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</si>
  <si>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</si>
  <si>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</si>
  <si>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</si>
  <si>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</si>
  <si>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</si>
  <si>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</si>
  <si>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</si>
  <si>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</si>
  <si>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</si>
  <si>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</si>
  <si>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</si>
  <si>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</si>
  <si>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</si>
  <si>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</si>
  <si>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</si>
  <si>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</si>
  <si>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</si>
  <si>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</si>
  <si>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</si>
  <si>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</si>
  <si>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</si>
  <si>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</si>
  <si>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</si>
  <si>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</si>
  <si>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</si>
  <si>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</si>
  <si>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</si>
  <si>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</si>
  <si>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</si>
  <si>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</si>
  <si>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</si>
  <si>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</si>
  <si>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</si>
  <si>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</si>
  <si>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</si>
  <si>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</si>
  <si>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</si>
  <si>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</si>
  <si>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</si>
  <si>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</si>
  <si>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</si>
  <si>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</si>
  <si>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</si>
  <si>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</si>
  <si>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</si>
  <si>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</si>
  <si>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</si>
  <si>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</si>
  <si>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</si>
  <si>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</si>
  <si>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</si>
  <si>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</si>
  <si>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</si>
  <si>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</si>
  <si>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</si>
  <si>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</si>
  <si>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</si>
  <si>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</si>
  <si>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</si>
  <si>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</si>
  <si>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</si>
  <si>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</si>
  <si>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</si>
  <si>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</si>
  <si>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</si>
  <si>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</si>
  <si>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</si>
  <si>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</si>
  <si>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</si>
  <si>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</si>
  <si>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</si>
  <si>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</si>
  <si>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</si>
  <si>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</si>
  <si>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</si>
  <si>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</si>
  <si>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</si>
  <si>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</si>
  <si>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</si>
  <si>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</si>
  <si>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</si>
  <si>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</si>
  <si>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</si>
  <si>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</si>
  <si>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</si>
  <si>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</si>
  <si>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</si>
  <si>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</si>
  <si>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</si>
  <si>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</si>
  <si>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</si>
  <si>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</si>
  <si>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</si>
  <si>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</si>
  <si>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</si>
  <si>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</si>
  <si>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</si>
  <si>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</si>
  <si>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</si>
  <si>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</si>
  <si>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</si>
  <si>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</si>
  <si>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</si>
  <si>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</si>
  <si>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</si>
  <si>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</si>
  <si>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</si>
  <si>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</si>
  <si>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</si>
  <si>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</si>
  <si>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</si>
  <si>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</si>
  <si>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</si>
  <si>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</si>
  <si>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</si>
  <si>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</si>
  <si>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</si>
  <si>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</si>
  <si>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</si>
  <si>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</si>
  <si>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</si>
  <si>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</si>
  <si>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</si>
  <si>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</si>
  <si>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</si>
  <si>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</si>
  <si>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</si>
  <si>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</si>
  <si>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</si>
  <si>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</si>
  <si>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</si>
  <si>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</si>
  <si>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</si>
  <si>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</si>
  <si>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</si>
  <si>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</si>
  <si>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</si>
  <si>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</si>
  <si>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</si>
  <si>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</si>
  <si>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</si>
  <si>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</si>
  <si>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</si>
  <si>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</si>
  <si>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</si>
  <si>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</si>
  <si>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</si>
  <si>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</si>
  <si>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</si>
  <si>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</si>
  <si>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</si>
  <si>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</si>
  <si>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</si>
  <si>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</si>
  <si>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</si>
  <si>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</si>
  <si>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</si>
  <si>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</si>
  <si>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</si>
  <si>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</si>
  <si>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</si>
  <si>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</si>
  <si>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</si>
  <si>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</si>
  <si>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</si>
  <si>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</si>
  <si>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</si>
  <si>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</si>
  <si>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</si>
  <si>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</si>
  <si>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</si>
  <si>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</si>
  <si>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</si>
  <si>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</si>
  <si>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</si>
  <si>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</si>
  <si>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</si>
  <si>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</si>
  <si>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</si>
  <si>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</si>
  <si>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</si>
  <si>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</si>
  <si>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</si>
  <si>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</si>
  <si>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</si>
  <si>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</si>
  <si>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</si>
  <si>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</si>
  <si>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</si>
  <si>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</si>
  <si>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</si>
  <si>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</si>
  <si>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</si>
  <si>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</si>
  <si>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</si>
  <si>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</si>
  <si>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</si>
  <si>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</si>
  <si>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</si>
  <si>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</si>
  <si>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</si>
  <si>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</si>
  <si>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</si>
  <si>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</si>
  <si>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</si>
  <si>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</si>
  <si>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</si>
  <si>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</si>
  <si>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</si>
  <si>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</si>
  <si>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</si>
  <si>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</si>
  <si>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</si>
  <si>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</si>
  <si>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</si>
  <si>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</si>
  <si>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</si>
  <si>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</si>
  <si>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</si>
  <si>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</si>
  <si>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</si>
  <si>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</si>
  <si>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</si>
  <si>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</si>
  <si>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</si>
  <si>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</si>
  <si>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</si>
  <si>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</si>
  <si>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</si>
  <si>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</si>
  <si>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</si>
  <si>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</si>
  <si>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</si>
  <si>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</si>
  <si>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</si>
  <si>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</si>
  <si>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</si>
  <si>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</si>
  <si>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</si>
  <si>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</si>
  <si>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</si>
  <si>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</si>
  <si>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</si>
  <si>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</si>
  <si>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</si>
  <si>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</si>
  <si>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</si>
  <si>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</si>
  <si>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</si>
  <si>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</si>
  <si>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</si>
  <si>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</si>
  <si>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</si>
  <si>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</si>
  <si>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</si>
  <si>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</si>
  <si>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</si>
  <si>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</si>
  <si>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</si>
  <si>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</si>
  <si>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</si>
  <si>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</si>
  <si>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</si>
  <si>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</si>
  <si>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</si>
  <si>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</si>
  <si>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</si>
  <si>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</si>
  <si>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</si>
  <si>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</si>
  <si>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</si>
  <si>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</si>
  <si>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</si>
  <si>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</si>
  <si>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</si>
  <si>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</si>
  <si>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</si>
  <si>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</si>
  <si>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</si>
  <si>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</si>
  <si>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</si>
  <si>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</si>
  <si>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</si>
  <si>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</si>
  <si>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</si>
  <si>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</si>
  <si>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</si>
  <si>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</si>
  <si>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</si>
  <si>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</si>
  <si>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</si>
  <si>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</si>
  <si>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</si>
  <si>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</si>
  <si>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</si>
  <si>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</si>
  <si>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</si>
  <si>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</si>
  <si>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</si>
  <si>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</si>
  <si>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</si>
  <si>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</si>
  <si>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</si>
  <si>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</si>
  <si>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</si>
  <si>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</si>
  <si>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</si>
  <si>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</si>
  <si>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</si>
  <si>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</si>
  <si>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</si>
  <si>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</si>
  <si>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</si>
  <si>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</si>
  <si>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</si>
  <si>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</si>
  <si>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</si>
  <si>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</si>
  <si>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</si>
  <si>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</si>
  <si>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</si>
  <si>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</si>
  <si>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</si>
  <si>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</si>
  <si>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</si>
  <si>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</si>
  <si>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</si>
  <si>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</si>
  <si>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</si>
  <si>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</si>
  <si>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</si>
  <si>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</si>
  <si>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</si>
  <si>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</si>
  <si>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</si>
  <si>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</si>
  <si>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</si>
  <si>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</si>
  <si>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</si>
  <si>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</si>
  <si>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</si>
  <si>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</si>
  <si>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</si>
  <si>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</si>
  <si>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</si>
  <si>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</si>
  <si>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</si>
  <si>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</si>
  <si>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</si>
  <si>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</si>
  <si>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</si>
  <si>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</si>
  <si>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</si>
  <si>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</si>
  <si>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</si>
  <si>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</si>
  <si>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</si>
  <si>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</si>
  <si>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</si>
  <si>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</si>
  <si>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</si>
  <si>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</si>
  <si>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</si>
  <si>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</si>
  <si>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</si>
  <si>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</si>
  <si>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</si>
  <si>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</si>
  <si>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</si>
  <si>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</si>
  <si>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</si>
  <si>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</si>
  <si>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</si>
  <si>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</si>
  <si>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</si>
  <si>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</si>
  <si>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</si>
  <si>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</si>
  <si>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</si>
  <si>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</si>
  <si>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</si>
  <si>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</si>
  <si>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</si>
  <si>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</si>
  <si>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</si>
  <si>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</si>
  <si>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</si>
  <si>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</si>
  <si>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</si>
  <si>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</si>
  <si>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</si>
  <si>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</si>
  <si>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</si>
  <si>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</si>
  <si>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</si>
  <si>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</si>
  <si>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</si>
  <si>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</si>
  <si>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</si>
  <si>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</si>
  <si>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</si>
  <si>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</si>
  <si>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</si>
  <si>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</si>
  <si>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</si>
  <si>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</si>
  <si>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</si>
  <si>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</si>
  <si>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</si>
  <si>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</si>
  <si>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</si>
  <si>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</si>
  <si>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</si>
  <si>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</si>
  <si>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</si>
  <si>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</si>
  <si>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</si>
  <si>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</si>
  <si>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</si>
  <si>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</si>
  <si>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</si>
  <si>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</si>
  <si>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</si>
  <si>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</si>
  <si>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</si>
  <si>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</si>
  <si>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</si>
  <si>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</si>
  <si>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</si>
  <si>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</si>
  <si>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</si>
  <si>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</si>
  <si>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</si>
  <si>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</si>
  <si>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</si>
  <si>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</si>
  <si>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</si>
  <si>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</si>
  <si>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</si>
  <si>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</si>
  <si>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</si>
  <si>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</si>
  <si>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</si>
  <si>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</si>
  <si>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</si>
  <si>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</si>
  <si>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</si>
  <si>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</si>
  <si>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</si>
  <si>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</si>
  <si>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</si>
  <si>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</si>
  <si>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</si>
  <si>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</si>
  <si>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</si>
  <si>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</si>
  <si>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</si>
  <si>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</si>
  <si>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</si>
  <si>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</si>
  <si>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</si>
  <si>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</si>
  <si>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</si>
  <si>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</si>
  <si>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</si>
  <si>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</si>
  <si>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</si>
  <si>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</si>
  <si>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</si>
  <si>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</si>
  <si>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</si>
  <si>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</si>
  <si>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</si>
  <si>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</si>
  <si>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</si>
  <si>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</si>
  <si>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</si>
  <si>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</si>
  <si>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</si>
  <si>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</si>
  <si>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</si>
  <si>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</si>
  <si>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</si>
  <si>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</si>
  <si>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</si>
  <si>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</si>
  <si>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</si>
  <si>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</si>
  <si>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</si>
  <si>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</si>
  <si>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</si>
  <si>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</si>
  <si>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</si>
  <si>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</si>
  <si>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</si>
  <si>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</si>
  <si>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</si>
  <si>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</si>
  <si>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</si>
  <si>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</si>
  <si>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</si>
  <si>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</si>
  <si>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</si>
  <si>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</si>
  <si>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</si>
  <si>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</si>
  <si>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</si>
  <si>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</si>
  <si>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</si>
  <si>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</si>
  <si>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</si>
  <si>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</si>
  <si>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</si>
  <si>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</si>
  <si>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</si>
  <si>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</si>
  <si>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</si>
  <si>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</si>
  <si>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</si>
  <si>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</si>
  <si>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</si>
  <si>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</si>
  <si>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</si>
  <si>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</si>
  <si>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</si>
  <si>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</si>
  <si>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</si>
  <si>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</si>
  <si>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</si>
  <si>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</si>
  <si>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</si>
  <si>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</si>
  <si>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</si>
  <si>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</si>
  <si>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</si>
  <si>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</si>
  <si>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</si>
  <si>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</si>
  <si>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</si>
  <si>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</si>
  <si>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</si>
  <si>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</si>
  <si>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</si>
  <si>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</si>
  <si>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</si>
  <si>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</si>
  <si>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</si>
  <si>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</si>
  <si>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</si>
  <si>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</si>
  <si>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</si>
  <si>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</si>
  <si>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</si>
  <si>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</si>
  <si>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</si>
  <si>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</si>
  <si>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</si>
  <si>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</si>
  <si>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</si>
  <si>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</si>
  <si>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</si>
  <si>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</si>
  <si>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</si>
  <si>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</si>
  <si>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</si>
  <si>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</si>
  <si>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</si>
  <si>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</si>
  <si>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</si>
  <si>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</si>
  <si>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</si>
  <si>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</si>
  <si>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</si>
  <si>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</si>
  <si>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</si>
  <si>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</si>
  <si>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</si>
  <si>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</si>
  <si>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</si>
  <si>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</si>
  <si>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</si>
  <si>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</si>
  <si>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</si>
  <si>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</si>
  <si>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</si>
  <si>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</si>
  <si>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</si>
  <si>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</si>
  <si>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</si>
  <si>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</si>
  <si>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</si>
  <si>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</si>
  <si>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</si>
  <si>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</si>
  <si>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</si>
  <si>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</si>
  <si>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</si>
  <si>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</si>
  <si>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</si>
  <si>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</si>
  <si>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</si>
  <si>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</si>
  <si>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</si>
  <si>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</si>
  <si>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</si>
  <si>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</si>
  <si>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</si>
  <si>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</si>
  <si>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</si>
  <si>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</si>
  <si>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</si>
  <si>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</si>
  <si>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</si>
  <si>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</si>
  <si>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</si>
  <si>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</si>
  <si>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</si>
  <si>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</si>
  <si>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</si>
  <si>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</si>
  <si>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</si>
  <si>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</si>
  <si>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</si>
  <si>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</si>
  <si>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</si>
  <si>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</si>
  <si>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</si>
  <si>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</si>
  <si>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</si>
  <si>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</si>
  <si>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</si>
  <si>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</si>
  <si>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</si>
  <si>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</si>
  <si>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</si>
  <si>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</si>
  <si>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</si>
  <si>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</si>
  <si>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</si>
  <si>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</si>
  <si>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</si>
  <si>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</si>
  <si>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</si>
  <si>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</si>
  <si>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</si>
  <si>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</si>
  <si>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</si>
  <si>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</si>
  <si>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</si>
  <si>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</si>
  <si>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</si>
  <si>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</si>
  <si>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</si>
  <si>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</si>
  <si>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</si>
  <si>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</si>
  <si>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</si>
  <si>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</si>
  <si>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</si>
  <si>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</si>
  <si>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</si>
  <si>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</si>
  <si>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</si>
  <si>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</si>
  <si>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</si>
  <si>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</si>
  <si>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</si>
  <si>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</si>
  <si>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</si>
  <si>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</si>
  <si>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</si>
  <si>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</si>
  <si>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</si>
  <si>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</si>
  <si>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</si>
  <si>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</si>
  <si>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</si>
  <si>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</si>
  <si>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</si>
  <si>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</si>
  <si>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</si>
  <si>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</si>
  <si>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</si>
  <si>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</si>
  <si>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</si>
  <si>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</si>
  <si>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</si>
  <si>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</si>
  <si>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</si>
  <si>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</si>
  <si>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</si>
  <si>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</si>
  <si>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</si>
  <si>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</si>
  <si>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</si>
  <si>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</si>
  <si>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</si>
  <si>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</si>
  <si>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</si>
  <si>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</si>
  <si>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</si>
  <si>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</si>
  <si>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</si>
  <si>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</si>
  <si>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</si>
  <si>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</si>
  <si>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</si>
  <si>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</si>
  <si>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</si>
  <si>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</si>
  <si>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</si>
  <si>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</si>
  <si>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</si>
  <si>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</si>
  <si>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</si>
  <si>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</si>
  <si>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</si>
  <si>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</si>
  <si>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</si>
  <si>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</si>
  <si>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</si>
  <si>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</si>
  <si>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</si>
  <si>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</si>
  <si>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</si>
  <si>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</si>
  <si>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</si>
  <si>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</si>
  <si>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</si>
  <si>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</si>
  <si>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</si>
  <si>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</si>
  <si>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</si>
  <si>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</si>
  <si>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</si>
  <si>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</si>
  <si>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</si>
  <si>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</si>
  <si>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</si>
  <si>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</si>
  <si>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</si>
  <si>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</si>
  <si>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</si>
  <si>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</si>
  <si>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</si>
  <si>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</si>
  <si>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</si>
  <si>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</si>
  <si>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</si>
  <si>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</si>
  <si>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</si>
  <si>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</si>
  <si>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</si>
  <si>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</si>
  <si>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</si>
  <si>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</si>
  <si>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</si>
  <si>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</si>
  <si>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</si>
  <si>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</si>
  <si>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</si>
  <si>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</si>
  <si>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</si>
  <si>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</si>
  <si>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</si>
  <si>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</si>
  <si>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</si>
  <si>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</si>
  <si>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</si>
  <si>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</si>
  <si>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</si>
  <si>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</si>
  <si>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</si>
  <si>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</si>
  <si>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</si>
  <si>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</si>
  <si>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</si>
  <si>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</si>
  <si>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</si>
  <si>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</si>
  <si>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</si>
  <si>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</si>
  <si>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</si>
  <si>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</si>
  <si>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</si>
  <si>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</si>
  <si>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</si>
  <si>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</si>
  <si>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</si>
  <si>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</si>
  <si>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</si>
  <si>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</si>
  <si>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</si>
  <si>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</si>
  <si>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</si>
  <si>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</si>
  <si>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</si>
  <si>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</si>
  <si>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</si>
  <si>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</si>
  <si>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</si>
  <si>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</si>
  <si>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</si>
  <si>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</si>
  <si>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</si>
  <si>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</si>
  <si>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</si>
  <si>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</si>
  <si>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</si>
  <si>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</si>
  <si>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</si>
  <si>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</si>
  <si>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</si>
  <si>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</si>
  <si>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</si>
  <si>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</si>
  <si>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</si>
  <si>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</si>
  <si>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</si>
  <si>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</si>
  <si>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</si>
  <si>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</si>
  <si>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</si>
  <si>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</si>
  <si>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</si>
  <si>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</si>
  <si>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</si>
  <si>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</si>
  <si>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</si>
  <si>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</si>
  <si>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</si>
  <si>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</si>
  <si>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</si>
  <si>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</si>
  <si>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</si>
  <si>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</si>
  <si>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</si>
  <si>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</si>
  <si>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</si>
  <si>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</si>
  <si>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</si>
  <si>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</si>
  <si>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</si>
  <si>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</si>
  <si>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</si>
  <si>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</si>
  <si>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</si>
  <si>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</si>
  <si>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</si>
  <si>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</si>
  <si>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</si>
  <si>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</si>
  <si>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</si>
  <si>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</si>
  <si>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</si>
  <si>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</si>
  <si>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</si>
  <si>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</si>
  <si>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</si>
  <si>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</si>
  <si>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</si>
  <si>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</si>
  <si>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</si>
  <si>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</si>
  <si>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</si>
  <si>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</si>
  <si>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</si>
  <si>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</si>
  <si>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</si>
  <si>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</si>
  <si>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</si>
  <si>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</si>
  <si>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</si>
  <si>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</si>
  <si>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</si>
  <si>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</si>
  <si>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</si>
  <si>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</si>
  <si>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</si>
  <si>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</si>
  <si>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</si>
  <si>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</si>
  <si>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</si>
  <si>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</si>
  <si>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</si>
  <si>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</si>
  <si>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</si>
  <si>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</si>
  <si>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</si>
  <si>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</si>
  <si>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</si>
  <si>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</si>
  <si>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</si>
  <si>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</si>
  <si>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</si>
  <si>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</si>
  <si>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</si>
  <si>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</si>
  <si>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</si>
  <si>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</si>
  <si>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</si>
  <si>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</si>
  <si>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</si>
  <si>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</si>
  <si>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</si>
  <si>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</si>
  <si>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</si>
  <si>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</si>
  <si>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</si>
  <si>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</si>
  <si>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</si>
  <si>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</si>
  <si>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</si>
  <si>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</si>
  <si>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</si>
  <si>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</si>
  <si>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</si>
  <si>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</si>
  <si>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</si>
  <si>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</si>
  <si>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</si>
  <si>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</si>
  <si>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</si>
  <si>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</si>
  <si>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</si>
  <si>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</si>
  <si>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</si>
  <si>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</si>
  <si>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</si>
  <si>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</si>
  <si>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</si>
  <si>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</si>
  <si>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</si>
  <si>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</si>
  <si>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</si>
  <si>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</si>
  <si>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</si>
  <si>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</si>
  <si>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</si>
  <si>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</si>
  <si>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</si>
  <si>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</si>
  <si>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</si>
  <si>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</si>
  <si>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</si>
  <si>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</si>
  <si>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</si>
  <si>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</si>
  <si>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</si>
  <si>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</si>
  <si>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</si>
  <si>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</si>
  <si>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</si>
  <si>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</si>
  <si>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</si>
  <si>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</si>
  <si>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</si>
  <si>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</si>
  <si>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</si>
  <si>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</si>
  <si>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</si>
  <si>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</si>
  <si>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</si>
  <si>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</si>
  <si>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</si>
  <si>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</si>
  <si>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</si>
  <si>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</si>
  <si>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</si>
  <si>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</si>
  <si>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</si>
  <si>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</si>
  <si>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</si>
  <si>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</si>
  <si>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</si>
  <si>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</si>
  <si>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</si>
  <si>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</si>
  <si>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</si>
  <si>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</si>
  <si>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</si>
  <si>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</si>
  <si>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</si>
  <si>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</si>
  <si>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</si>
  <si>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</si>
  <si>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</si>
  <si>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</si>
  <si>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</si>
  <si>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</si>
  <si>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</si>
  <si>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</si>
  <si>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</si>
  <si>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</si>
  <si>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</si>
  <si>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</si>
  <si>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</si>
  <si>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</si>
  <si>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</si>
  <si>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</si>
  <si>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</si>
  <si>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</si>
  <si>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</si>
  <si>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</si>
  <si>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</si>
  <si>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</si>
  <si>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</si>
  <si>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</si>
  <si>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</si>
  <si>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</si>
  <si>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</si>
  <si>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</si>
  <si>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</si>
  <si>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</si>
  <si>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</si>
  <si>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</si>
  <si>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</si>
  <si>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</si>
  <si>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</si>
  <si>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</si>
  <si>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</si>
  <si>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</si>
  <si>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</si>
  <si>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</si>
  <si>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</si>
  <si>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</si>
  <si>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</si>
  <si>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</si>
  <si>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</si>
  <si>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</si>
  <si>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</si>
  <si>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</si>
  <si>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</si>
  <si>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</si>
  <si>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</si>
  <si>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</si>
  <si>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</si>
  <si>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</si>
  <si>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</si>
  <si>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</si>
  <si>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</si>
  <si>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</si>
  <si>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</si>
  <si>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</si>
  <si>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</si>
  <si>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</si>
  <si>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</si>
  <si>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</si>
  <si>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</si>
  <si>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</si>
  <si>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</si>
  <si>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</si>
  <si>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</si>
  <si>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</si>
  <si>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</si>
  <si>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</si>
  <si>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</si>
  <si>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</si>
  <si>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</si>
  <si>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</si>
  <si>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</si>
  <si>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</si>
  <si>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</si>
  <si>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</si>
  <si>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</si>
  <si>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</si>
  <si>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</si>
  <si>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</si>
  <si>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</si>
  <si>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</si>
  <si>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</si>
  <si>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</si>
  <si>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</si>
  <si>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</si>
  <si>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</si>
  <si>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</si>
  <si>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</si>
  <si>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</si>
  <si>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</si>
  <si>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</si>
  <si>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</si>
  <si>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</si>
  <si>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</si>
  <si>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</si>
  <si>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</si>
  <si>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</si>
  <si>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</si>
  <si>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</si>
  <si>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</si>
  <si>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</si>
  <si>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</si>
  <si>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</si>
  <si>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</si>
  <si>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</si>
  <si>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</si>
  <si>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</si>
  <si>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</si>
  <si>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</si>
  <si>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</si>
  <si>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</si>
  <si>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</si>
  <si>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</si>
  <si>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</si>
  <si>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</si>
  <si>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</si>
  <si>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</si>
  <si>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</si>
  <si>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</si>
  <si>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</si>
  <si>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</si>
  <si>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</si>
  <si>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</si>
  <si>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</si>
  <si>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</si>
  <si>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</si>
  <si>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</si>
  <si>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</si>
  <si>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</si>
  <si>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</si>
  <si>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</si>
  <si>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</si>
  <si>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</si>
  <si>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</si>
  <si>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</si>
  <si>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</si>
  <si>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</si>
  <si>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</si>
  <si>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</si>
  <si>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</si>
  <si>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</si>
  <si>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</si>
  <si>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</si>
  <si>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</si>
  <si>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</si>
  <si>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</si>
  <si>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</si>
  <si>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</si>
  <si>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</si>
  <si>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</si>
  <si>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</si>
  <si>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</si>
  <si>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</si>
  <si>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</si>
  <si>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</si>
  <si>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</si>
  <si>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</si>
  <si>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</si>
  <si>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</si>
  <si>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</si>
  <si>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</si>
  <si>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</si>
  <si>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</si>
  <si>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</si>
  <si>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</si>
  <si>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</si>
  <si>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</si>
  <si>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</si>
  <si>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</si>
  <si>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</si>
  <si>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</si>
  <si>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</si>
  <si>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</si>
  <si>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</si>
  <si>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</si>
  <si>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</si>
  <si>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</si>
  <si>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</si>
  <si>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</si>
  <si>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</si>
  <si>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</si>
  <si>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</si>
  <si>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</si>
  <si>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</si>
  <si>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</si>
  <si>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</si>
  <si>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</si>
  <si>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</si>
  <si>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</si>
  <si>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</si>
  <si>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</si>
  <si>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</si>
  <si>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</si>
  <si>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</si>
  <si>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</si>
  <si>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</si>
  <si>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</si>
  <si>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</si>
  <si>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</si>
  <si>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</si>
  <si>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</si>
  <si>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</si>
  <si>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</si>
  <si>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</si>
  <si>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</si>
  <si>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</si>
  <si>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</si>
  <si>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</si>
  <si>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</si>
  <si>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</si>
  <si>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</si>
  <si>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</si>
  <si>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</si>
  <si>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</si>
  <si>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</si>
  <si>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</si>
  <si>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</si>
  <si>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</si>
  <si>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</si>
  <si>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</si>
  <si>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</si>
  <si>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</si>
  <si>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</si>
  <si>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</si>
  <si>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</si>
  <si>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</si>
  <si>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</si>
  <si>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</si>
  <si>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</si>
  <si>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</si>
  <si>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</si>
  <si>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</si>
  <si>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</si>
  <si>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</si>
  <si>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</si>
  <si>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</si>
  <si>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</si>
  <si>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</si>
  <si>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</si>
  <si>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</si>
  <si>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</si>
  <si>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</si>
  <si>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</si>
  <si>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</si>
  <si>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</si>
  <si>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</si>
  <si>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</si>
  <si>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</si>
  <si>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</si>
  <si>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</si>
  <si>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</si>
  <si>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</si>
  <si>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</si>
  <si>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</si>
  <si>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</si>
  <si>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</si>
  <si>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</si>
  <si>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</si>
  <si>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</si>
  <si>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</si>
  <si>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</si>
  <si>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</si>
  <si>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</si>
  <si>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</si>
  <si>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</si>
  <si>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</si>
  <si>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</si>
  <si>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</si>
  <si>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</si>
  <si>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</si>
  <si>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</si>
  <si>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</si>
  <si>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</si>
  <si>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</si>
  <si>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</si>
  <si>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</si>
  <si>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</si>
  <si>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</si>
  <si>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</si>
  <si>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</si>
  <si>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</si>
  <si>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</si>
  <si>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</si>
  <si>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</si>
  <si>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</si>
  <si>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</si>
  <si>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</si>
  <si>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</si>
  <si>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</si>
  <si>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</si>
  <si>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</si>
  <si>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</si>
  <si>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</si>
  <si>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</si>
  <si>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</si>
  <si>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</si>
  <si>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</si>
  <si>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</si>
  <si>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</si>
  <si>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</si>
  <si>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</si>
  <si>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</si>
  <si>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</si>
  <si>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</si>
  <si>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</si>
  <si>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</si>
  <si>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</si>
  <si>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</si>
  <si>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</si>
  <si>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</si>
  <si>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</si>
  <si>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</si>
  <si>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</si>
  <si>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</si>
  <si>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</si>
  <si>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</si>
  <si>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</si>
  <si>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</si>
  <si>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</si>
  <si>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</si>
  <si>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</si>
  <si>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</si>
  <si>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</si>
  <si>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</si>
  <si>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</si>
  <si>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</si>
  <si>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</si>
  <si>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</si>
  <si>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</si>
  <si>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</si>
  <si>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</si>
  <si>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</si>
  <si>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</si>
  <si>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</si>
  <si>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</si>
  <si>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</si>
  <si>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</si>
  <si>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</si>
  <si>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</si>
  <si>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</si>
  <si>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</si>
  <si>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</si>
  <si>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</si>
  <si>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</si>
  <si>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</si>
  <si>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</si>
  <si>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</si>
  <si>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</si>
  <si>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</si>
  <si>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</si>
  <si>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</si>
  <si>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</si>
  <si>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</si>
  <si>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</si>
  <si>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</si>
  <si>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</si>
  <si>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</si>
  <si>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</si>
  <si>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</si>
  <si>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</si>
  <si>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</si>
  <si>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</si>
  <si>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</si>
  <si>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</si>
  <si>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</si>
  <si>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</si>
  <si>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</si>
  <si>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</si>
  <si>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</si>
  <si>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</si>
  <si>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</si>
  <si>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</si>
  <si>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</si>
  <si>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</si>
  <si>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</si>
  <si>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</si>
  <si>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</si>
  <si>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</si>
  <si>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</si>
  <si>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</si>
  <si>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</si>
  <si>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</si>
  <si>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</si>
  <si>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</si>
  <si>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</si>
  <si>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</si>
  <si>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</si>
  <si>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</si>
  <si>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</si>
  <si>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</si>
  <si>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</si>
  <si>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</si>
  <si>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</si>
  <si>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</si>
  <si>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</si>
  <si>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</si>
  <si>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</si>
  <si>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</si>
  <si>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</si>
  <si>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</si>
  <si>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</si>
  <si>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</si>
  <si>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</si>
  <si>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</si>
  <si>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</si>
  <si>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</si>
  <si>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</si>
  <si>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</si>
  <si>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</si>
  <si>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</si>
  <si>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</si>
  <si>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</si>
  <si>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</si>
  <si>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</si>
  <si>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</si>
  <si>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</si>
  <si>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</si>
  <si>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</si>
  <si>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</si>
  <si>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</si>
  <si>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</si>
  <si>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</si>
  <si>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</si>
  <si>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</si>
  <si>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</si>
  <si>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</si>
  <si>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</si>
  <si>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</si>
  <si>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</si>
  <si>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</si>
  <si>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</si>
  <si>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</si>
  <si>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</si>
  <si>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</si>
  <si>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</si>
  <si>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</si>
  <si>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</si>
  <si>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</si>
  <si>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</si>
  <si>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</si>
  <si>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</si>
  <si>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</si>
  <si>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</si>
  <si>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</si>
  <si>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</si>
  <si>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</si>
  <si>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</si>
  <si>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</si>
  <si>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</si>
  <si>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</si>
  <si>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</si>
  <si>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</si>
  <si>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</si>
  <si>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</si>
  <si>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</si>
  <si>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</si>
  <si>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</si>
  <si>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</si>
  <si>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</si>
  <si>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</si>
  <si>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</si>
  <si>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</si>
  <si>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</si>
  <si>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</si>
  <si>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</si>
  <si>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</si>
  <si>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</si>
  <si>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</si>
  <si>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</si>
  <si>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</si>
  <si>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</si>
  <si>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</si>
  <si>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</si>
  <si>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</si>
  <si>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</si>
  <si>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</si>
  <si>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</si>
  <si>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</si>
  <si>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</si>
  <si>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</si>
  <si>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</si>
  <si>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</si>
  <si>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</si>
  <si>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</si>
  <si>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</si>
  <si>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</si>
  <si>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</si>
  <si>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</si>
  <si>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</si>
  <si>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</si>
  <si>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</si>
  <si>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</si>
  <si>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</si>
  <si>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</si>
  <si>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</si>
  <si>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</si>
  <si>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</si>
  <si>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</si>
  <si>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</si>
  <si>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</si>
  <si>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</si>
  <si>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</si>
  <si>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</si>
  <si>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</si>
  <si>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</si>
  <si>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</si>
  <si>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</si>
  <si>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</si>
  <si>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</si>
  <si>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</si>
  <si>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</si>
  <si>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</si>
  <si>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</si>
  <si>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</si>
  <si>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</si>
  <si>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</si>
  <si>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</si>
  <si>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</si>
  <si>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</si>
  <si>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</si>
  <si>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</si>
  <si>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</si>
  <si>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</si>
  <si>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</si>
  <si>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</si>
  <si>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</si>
  <si>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</si>
  <si>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</si>
  <si>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</si>
  <si>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</si>
  <si>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</si>
  <si>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</si>
  <si>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</si>
  <si>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</si>
  <si>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</si>
  <si>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</si>
  <si>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</si>
  <si>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</si>
  <si>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</si>
  <si>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</si>
  <si>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</si>
  <si>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</si>
  <si>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</si>
  <si>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</si>
  <si>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</si>
  <si>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</si>
  <si>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</si>
  <si>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</si>
  <si>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</si>
  <si>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</si>
  <si>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</si>
  <si>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</si>
  <si>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</si>
  <si>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</si>
  <si>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</si>
  <si>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</si>
  <si>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</si>
  <si>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</si>
  <si>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</si>
  <si>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</si>
  <si>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</si>
  <si>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</si>
  <si>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</si>
  <si>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</si>
  <si>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</si>
  <si>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</si>
  <si>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</si>
  <si>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</si>
  <si>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</si>
  <si>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</si>
  <si>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</si>
  <si>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</si>
  <si>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</si>
  <si>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</si>
  <si>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</si>
  <si>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</si>
  <si>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</si>
  <si>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</si>
  <si>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</si>
  <si>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</si>
  <si>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</si>
  <si>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</si>
  <si>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</si>
  <si>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</si>
  <si>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</si>
  <si>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</si>
  <si>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</si>
  <si>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</si>
  <si>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</si>
  <si>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</si>
  <si>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</si>
  <si>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</si>
  <si>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</si>
  <si>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</si>
  <si>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</si>
  <si>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</si>
  <si>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</si>
  <si>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</si>
  <si>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</si>
  <si>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</si>
  <si>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</si>
  <si>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</si>
  <si>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</si>
  <si>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</si>
  <si>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</si>
  <si>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</si>
  <si>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</si>
  <si>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</si>
  <si>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</si>
  <si>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</si>
  <si>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</si>
  <si>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</si>
  <si>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</si>
  <si>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</si>
  <si>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</si>
  <si>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</si>
  <si>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</si>
  <si>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</si>
  <si>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</si>
  <si>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</si>
  <si>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</si>
  <si>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</si>
  <si>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</si>
  <si>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</si>
  <si>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</si>
  <si>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</si>
  <si>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</si>
  <si>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</si>
  <si>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</si>
  <si>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</si>
  <si>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</si>
  <si>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</si>
  <si>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</si>
  <si>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</si>
  <si>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</si>
  <si>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</si>
  <si>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</si>
  <si>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</si>
  <si>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</si>
  <si>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</si>
  <si>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</si>
  <si>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</si>
  <si>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</si>
  <si>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</si>
  <si>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</si>
  <si>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</si>
  <si>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</si>
  <si>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</si>
  <si>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</si>
  <si>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</si>
  <si>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</si>
  <si>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</si>
  <si>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</si>
  <si>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</si>
  <si>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</si>
  <si>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</si>
  <si>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</si>
  <si>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</si>
  <si>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</si>
  <si>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</si>
  <si>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</si>
  <si>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</si>
  <si>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</si>
  <si>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</si>
  <si>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</si>
  <si>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</si>
  <si>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</si>
  <si>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</si>
  <si>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</si>
  <si>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</si>
  <si>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</si>
  <si>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</si>
  <si>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</si>
  <si>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</si>
  <si>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</si>
  <si>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</si>
  <si>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</si>
  <si>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</si>
  <si>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</si>
  <si>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</si>
  <si>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</si>
  <si>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</si>
  <si>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</si>
  <si>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</si>
  <si>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</si>
  <si>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</si>
  <si>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</si>
  <si>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</si>
  <si>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</si>
  <si>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</si>
  <si>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</si>
  <si>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</si>
  <si>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</si>
  <si>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</si>
  <si>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</si>
  <si>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</si>
  <si>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</si>
  <si>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</si>
  <si>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</si>
  <si>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</si>
  <si>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</si>
  <si>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</si>
  <si>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</si>
  <si>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</si>
  <si>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</si>
  <si>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</si>
  <si>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</si>
  <si>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</si>
  <si>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</si>
  <si>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</si>
  <si>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</si>
  <si>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</si>
  <si>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</si>
  <si>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</si>
  <si>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</si>
  <si>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</si>
  <si>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</si>
  <si>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</si>
  <si>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</si>
  <si>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</si>
  <si>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</si>
  <si>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</si>
  <si>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</si>
  <si>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</si>
  <si>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</si>
  <si>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</si>
  <si>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</si>
  <si>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</si>
  <si>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</si>
  <si>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</si>
  <si>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</si>
  <si>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</si>
  <si>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</si>
  <si>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</si>
  <si>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</si>
  <si>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</si>
  <si>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</si>
  <si>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</si>
  <si>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</si>
  <si>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</si>
  <si>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</si>
  <si>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</si>
  <si>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</si>
  <si>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</si>
  <si>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</si>
  <si>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</si>
  <si>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</si>
  <si>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</si>
  <si>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</si>
  <si>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</si>
  <si>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</si>
  <si>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</si>
  <si>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</si>
  <si>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</si>
  <si>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</si>
  <si>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</si>
  <si>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</si>
  <si>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</si>
  <si>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</si>
  <si>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</si>
  <si>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</si>
  <si>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</si>
  <si>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</si>
  <si>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</si>
  <si>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</si>
  <si>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</si>
  <si>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</si>
  <si>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</si>
  <si>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</si>
  <si>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</si>
  <si>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</si>
  <si>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</si>
  <si>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</si>
  <si>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</si>
  <si>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</si>
  <si>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</si>
  <si>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</si>
  <si>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</si>
  <si>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</si>
  <si>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</si>
  <si>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</si>
  <si>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</si>
  <si>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</si>
  <si>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</si>
  <si>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</si>
  <si>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</si>
  <si>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</si>
  <si>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</si>
  <si>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</si>
  <si>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</si>
  <si>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</si>
  <si>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</si>
  <si>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</si>
  <si>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</si>
  <si>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</si>
  <si>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</si>
  <si>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</si>
  <si>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</si>
  <si>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</si>
  <si>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</si>
  <si>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</si>
  <si>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</si>
  <si>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</si>
  <si>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</si>
  <si>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</si>
  <si>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</si>
  <si>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</si>
  <si>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</si>
  <si>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</si>
  <si>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</si>
  <si>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</si>
  <si>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</si>
  <si>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</si>
  <si>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</si>
  <si>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</si>
  <si>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</si>
  <si>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</si>
  <si>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</si>
  <si>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</si>
  <si>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</si>
  <si>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</si>
  <si>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</si>
  <si>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</si>
  <si>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</si>
  <si>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</si>
  <si>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</si>
  <si>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</si>
  <si>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</si>
  <si>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</si>
  <si>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</si>
  <si>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</si>
  <si>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</si>
  <si>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</si>
  <si>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</si>
  <si>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</si>
  <si>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</si>
  <si>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</si>
  <si>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</si>
  <si>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</si>
  <si>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</si>
  <si>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</si>
  <si>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</si>
  <si>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</si>
  <si>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</si>
  <si>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</si>
  <si>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</si>
  <si>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</si>
  <si>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</si>
  <si>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</si>
  <si>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</si>
  <si>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</si>
  <si>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</si>
  <si>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</si>
  <si>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</si>
  <si>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</si>
  <si>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</si>
  <si>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</si>
  <si>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</si>
  <si>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</si>
  <si>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</si>
  <si>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</si>
  <si>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</si>
  <si>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</si>
  <si>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</si>
  <si>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</si>
  <si>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</si>
  <si>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</si>
  <si>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</si>
  <si>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</si>
  <si>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</si>
  <si>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</si>
  <si>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</si>
  <si>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</si>
  <si>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</si>
  <si>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</si>
  <si>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</si>
  <si>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</si>
  <si>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</si>
  <si>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</si>
  <si>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</si>
  <si>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</si>
  <si>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</si>
  <si>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</si>
  <si>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</si>
  <si>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</si>
  <si>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</si>
  <si>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</si>
  <si>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</si>
  <si>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</si>
  <si>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</si>
  <si>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</si>
  <si>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</si>
  <si>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</si>
  <si>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</si>
  <si>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</si>
  <si>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</si>
  <si>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</si>
  <si>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</si>
  <si>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</si>
  <si>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</si>
  <si>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</si>
  <si>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</si>
  <si>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</si>
  <si>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</si>
  <si>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</si>
  <si>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</si>
  <si>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</si>
  <si>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</si>
  <si>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</si>
  <si>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</si>
  <si>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</si>
  <si>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</si>
  <si>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</si>
  <si>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</si>
  <si>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</si>
  <si>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</si>
  <si>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</si>
  <si>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</si>
  <si>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</si>
  <si>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</si>
  <si>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</si>
  <si>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</si>
  <si>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</si>
  <si>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</si>
  <si>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</si>
  <si>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</si>
  <si>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</si>
  <si>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</si>
  <si>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</si>
  <si>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</si>
  <si>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</si>
  <si>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</si>
  <si>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</si>
  <si>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</si>
  <si>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</si>
  <si>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</si>
  <si>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</si>
  <si>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</si>
  <si>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</si>
  <si>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</si>
  <si>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</si>
  <si>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</si>
  <si>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</si>
  <si>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</si>
  <si>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</si>
  <si>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</si>
  <si>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</si>
  <si>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</si>
  <si>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</si>
  <si>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</si>
  <si>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</si>
  <si>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</si>
  <si>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</si>
  <si>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</si>
  <si>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</si>
  <si>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</si>
  <si>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</si>
  <si>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</si>
  <si>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</si>
  <si>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</si>
  <si>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</si>
  <si>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</si>
  <si>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</si>
  <si>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</si>
  <si>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</si>
  <si>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</si>
  <si>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</si>
  <si>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</si>
  <si>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</si>
  <si>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</si>
  <si>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</si>
  <si>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</si>
  <si>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</si>
  <si>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</si>
  <si>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</si>
  <si>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</si>
  <si>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</si>
  <si>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</si>
  <si>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</si>
  <si>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</si>
  <si>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</si>
  <si>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</si>
  <si>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</si>
  <si>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</si>
  <si>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</si>
  <si>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</si>
  <si>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</si>
  <si>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</si>
  <si>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</si>
  <si>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</si>
  <si>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</si>
  <si>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</si>
  <si>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</si>
  <si>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</si>
  <si>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</si>
  <si>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</si>
  <si>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</si>
  <si>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</si>
  <si>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</si>
  <si>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</si>
  <si>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</si>
  <si>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</si>
  <si>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</si>
  <si>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</si>
  <si>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</si>
  <si>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</si>
  <si>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</si>
  <si>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</si>
  <si>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</si>
  <si>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</si>
  <si>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</si>
  <si>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</si>
  <si>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</si>
  <si>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</si>
  <si>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</si>
  <si>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</si>
  <si>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</si>
  <si>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</si>
  <si>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</si>
  <si>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</si>
  <si>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</si>
  <si>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</si>
  <si>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</si>
  <si>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</si>
  <si>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</si>
  <si>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</si>
  <si>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</si>
  <si>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</si>
  <si>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</si>
  <si>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</si>
  <si>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</si>
  <si>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</si>
  <si>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</si>
  <si>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</si>
  <si>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</si>
  <si>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</si>
  <si>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</si>
  <si>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</si>
  <si>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</si>
  <si>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</si>
  <si>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</si>
  <si>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</si>
  <si>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</si>
  <si>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</si>
  <si>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</si>
  <si>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</si>
  <si>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</si>
  <si>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</si>
  <si>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</si>
  <si>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</si>
  <si>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</si>
  <si>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</si>
  <si>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</si>
  <si>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</si>
  <si>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</si>
  <si>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</si>
  <si>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</si>
  <si>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</si>
  <si>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</si>
  <si>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</si>
  <si>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</si>
  <si>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</si>
  <si>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</si>
  <si>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</si>
  <si>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</si>
  <si>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</si>
  <si>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</si>
  <si>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</si>
  <si>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</si>
  <si>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</si>
  <si>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</si>
  <si>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</si>
  <si>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</si>
  <si>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</si>
  <si>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</si>
  <si>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</si>
  <si>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</si>
  <si>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</si>
  <si>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</si>
  <si>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</si>
  <si>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</si>
  <si>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</si>
  <si>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</si>
  <si>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</si>
  <si>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</si>
  <si>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</si>
  <si>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</si>
  <si>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</si>
  <si>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</si>
  <si>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</si>
  <si>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</si>
  <si>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</si>
  <si>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</si>
  <si>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</si>
  <si>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</si>
  <si>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</si>
  <si>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</si>
  <si>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</si>
  <si>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</si>
  <si>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</si>
  <si>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</si>
  <si>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</si>
  <si>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</si>
  <si>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</si>
  <si>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</si>
  <si>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</si>
  <si>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</si>
  <si>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</si>
  <si>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</si>
  <si>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</si>
  <si>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</si>
  <si>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</si>
  <si>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</si>
  <si>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</si>
  <si>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</si>
  <si>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</si>
  <si>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</si>
  <si>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</si>
  <si>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</si>
  <si>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</si>
  <si>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</si>
  <si>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</si>
  <si>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</si>
  <si>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</si>
  <si>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</si>
  <si>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</si>
  <si>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</si>
  <si>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</si>
  <si>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</si>
  <si>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</si>
  <si>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</si>
  <si>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</si>
  <si>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</si>
  <si>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</si>
  <si>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</si>
  <si>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</si>
  <si>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</si>
  <si>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</si>
  <si>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</si>
  <si>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</si>
  <si>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</si>
  <si>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</si>
  <si>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</si>
  <si>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</si>
  <si>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</si>
  <si>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</si>
  <si>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</si>
  <si>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</si>
  <si>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</si>
  <si>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</si>
  <si>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</si>
  <si>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</si>
  <si>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</si>
  <si>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</si>
  <si>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</si>
  <si>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</si>
  <si>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</si>
  <si>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</si>
  <si>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</si>
  <si>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</si>
  <si>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</si>
  <si>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</si>
  <si>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</si>
  <si>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</si>
  <si>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</si>
  <si>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</si>
  <si>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</si>
  <si>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</si>
  <si>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</si>
  <si>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</si>
  <si>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</si>
  <si>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</si>
  <si>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</si>
  <si>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</si>
  <si>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</si>
  <si>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</si>
  <si>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</si>
  <si>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</si>
  <si>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</si>
  <si>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</si>
  <si>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</si>
  <si>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</si>
  <si>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</si>
  <si>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</si>
  <si>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</si>
  <si>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</si>
  <si>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</si>
  <si>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</si>
  <si>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</si>
  <si>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</si>
  <si>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</si>
  <si>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</si>
  <si>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</si>
  <si>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</si>
  <si>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</si>
  <si>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</si>
  <si>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</si>
  <si>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</si>
  <si>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</si>
  <si>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</si>
  <si>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</si>
  <si>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</si>
  <si>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</si>
  <si>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</si>
  <si>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</si>
  <si>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</si>
  <si>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</si>
  <si>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</si>
  <si>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</si>
  <si>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</si>
  <si>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</si>
  <si>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</si>
  <si>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</si>
  <si>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</si>
  <si>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</si>
  <si>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</si>
  <si>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</si>
  <si>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</si>
  <si>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</si>
  <si>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</si>
  <si>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</si>
  <si>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</si>
  <si>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</si>
  <si>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</si>
  <si>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</si>
  <si>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</si>
  <si>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</si>
  <si>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</si>
  <si>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</si>
  <si>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</si>
  <si>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</si>
  <si>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</si>
  <si>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</si>
  <si>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</si>
  <si>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</si>
  <si>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</si>
  <si>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</si>
  <si>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</si>
  <si>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</si>
  <si>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</si>
  <si>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</si>
  <si>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</si>
  <si>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</si>
  <si>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</si>
  <si>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</si>
  <si>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</si>
  <si>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</si>
  <si>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</si>
  <si>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</si>
  <si>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</si>
  <si>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</si>
  <si>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</si>
  <si>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</si>
  <si>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</si>
  <si>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</si>
  <si>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</si>
  <si>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</si>
  <si>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</si>
  <si>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</si>
  <si>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</si>
  <si>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</si>
  <si>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</si>
  <si>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</si>
  <si>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</si>
  <si>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</si>
  <si>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</si>
  <si>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</si>
  <si>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</si>
  <si>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</si>
  <si>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</si>
  <si>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</si>
  <si>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</si>
  <si>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</si>
  <si>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</si>
  <si>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</si>
  <si>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</si>
  <si>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</si>
  <si>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</si>
  <si>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</si>
  <si>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</si>
  <si>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</si>
  <si>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</si>
  <si>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</si>
  <si>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</si>
  <si>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</si>
  <si>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</si>
  <si>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</si>
  <si>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</si>
  <si>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</si>
  <si>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</si>
  <si>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</si>
  <si>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</si>
  <si>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</si>
  <si>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</si>
  <si>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</si>
  <si>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</si>
  <si>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</si>
  <si>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</si>
  <si>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</si>
  <si>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</si>
  <si>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</si>
  <si>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</si>
  <si>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</si>
  <si>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</si>
  <si>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</si>
  <si>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</si>
  <si>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</si>
  <si>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</si>
  <si>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</si>
  <si>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</si>
  <si>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</si>
  <si>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</si>
  <si>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</si>
  <si>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</si>
  <si>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</si>
  <si>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</si>
  <si>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</si>
  <si>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</si>
  <si>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</si>
  <si>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</si>
  <si>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</si>
  <si>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</si>
  <si>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</si>
  <si>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</si>
  <si>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</si>
  <si>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</si>
  <si>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</si>
  <si>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</si>
  <si>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</si>
  <si>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</si>
  <si>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</si>
  <si>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</si>
  <si>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</si>
  <si>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</si>
  <si>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</si>
  <si>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</si>
  <si>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</si>
  <si>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</si>
  <si>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</si>
  <si>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</si>
  <si>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</si>
  <si>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</si>
  <si>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</si>
  <si>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</si>
  <si>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</si>
  <si>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</si>
  <si>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</si>
  <si>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</si>
  <si>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</si>
  <si>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</si>
  <si>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</si>
  <si>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</si>
  <si>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</si>
  <si>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</si>
  <si>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</si>
  <si>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</si>
  <si>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</si>
  <si>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</si>
  <si>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</si>
  <si>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</si>
  <si>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</si>
  <si>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</si>
  <si>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</si>
  <si>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</si>
  <si>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</si>
  <si>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</si>
  <si>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</si>
  <si>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</si>
  <si>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</si>
  <si>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</si>
  <si>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</si>
  <si>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</si>
  <si>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</si>
  <si>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</si>
  <si>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</si>
  <si>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</si>
  <si>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</si>
  <si>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</si>
  <si>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</si>
  <si>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</si>
  <si>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</si>
  <si>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</si>
  <si>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</si>
  <si>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</si>
  <si>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</si>
  <si>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</si>
  <si>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</si>
  <si>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</si>
  <si>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</si>
  <si>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</si>
  <si>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</si>
  <si>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</si>
  <si>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</si>
  <si>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</si>
  <si>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</si>
  <si>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</si>
  <si>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</si>
  <si>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</si>
  <si>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</si>
  <si>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</si>
  <si>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</si>
  <si>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</si>
  <si>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</si>
  <si>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</si>
  <si>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</si>
  <si>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</si>
  <si>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</si>
  <si>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</si>
  <si>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</si>
  <si>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</si>
  <si>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</si>
  <si>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</si>
  <si>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</si>
  <si>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</si>
  <si>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</si>
  <si>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</si>
  <si>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</si>
  <si>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</si>
  <si>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</si>
  <si>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</si>
  <si>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</si>
  <si>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</si>
  <si>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</si>
  <si>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</si>
  <si>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</si>
  <si>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</si>
  <si>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</si>
  <si>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</si>
  <si>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</si>
  <si>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</si>
  <si>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</si>
  <si>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</si>
  <si>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</si>
  <si>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</si>
  <si>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</si>
  <si>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</si>
  <si>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</si>
  <si>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</si>
  <si>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</si>
  <si>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</si>
  <si>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</si>
  <si>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</si>
  <si>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</si>
  <si>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</si>
  <si>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</si>
  <si>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</si>
  <si>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</si>
  <si>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</si>
  <si>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</si>
  <si>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</si>
  <si>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</si>
  <si>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</si>
  <si>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</si>
  <si>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</si>
  <si>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</si>
  <si>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</si>
  <si>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</si>
  <si>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</si>
  <si>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</si>
  <si>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</si>
  <si>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</si>
  <si>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</si>
  <si>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</si>
  <si>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</si>
  <si>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</si>
  <si>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</si>
  <si>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</si>
  <si>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</si>
  <si>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</si>
  <si>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</si>
  <si>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</si>
  <si>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</si>
  <si>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</si>
  <si>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</si>
  <si>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</si>
  <si>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</si>
  <si>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</si>
  <si>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</si>
  <si>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</si>
  <si>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</si>
  <si>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</si>
  <si>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</si>
  <si>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</si>
  <si>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</si>
  <si>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</si>
  <si>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</si>
  <si>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</si>
  <si>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</si>
  <si>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</si>
  <si>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</si>
  <si>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</si>
  <si>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</si>
  <si>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</si>
  <si>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</si>
  <si>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</si>
  <si>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</si>
  <si>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</si>
  <si>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</si>
  <si>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</si>
  <si>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</si>
  <si>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</si>
  <si>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</si>
  <si>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</si>
  <si>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</si>
  <si>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</si>
  <si>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</si>
  <si>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</si>
  <si>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</si>
  <si>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</si>
  <si>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</si>
  <si>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</si>
  <si>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</si>
  <si>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</si>
  <si>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</si>
  <si>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</si>
  <si>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</si>
  <si>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</si>
  <si>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</si>
  <si>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</si>
  <si>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</si>
  <si>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</si>
  <si>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</si>
  <si>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</si>
  <si>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</si>
  <si>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</si>
  <si>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</si>
  <si>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</si>
  <si>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</si>
  <si>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</si>
  <si>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</si>
  <si>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</si>
  <si>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</si>
  <si>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</si>
  <si>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</si>
  <si>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</si>
  <si>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</si>
  <si>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</si>
  <si>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</si>
  <si>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</si>
  <si>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</si>
  <si>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</si>
  <si>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</si>
  <si>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</si>
  <si>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</si>
  <si>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</si>
  <si>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</si>
  <si>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</si>
  <si>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</si>
  <si>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</si>
  <si>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</si>
  <si>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</si>
  <si>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</si>
  <si>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</si>
  <si>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</si>
  <si>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</si>
  <si>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</si>
  <si>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</si>
  <si>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</si>
  <si>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</si>
  <si>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</si>
  <si>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</si>
  <si>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</si>
  <si>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</si>
  <si>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</si>
  <si>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</si>
  <si>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</si>
  <si>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</si>
  <si>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</si>
  <si>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</si>
  <si>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</si>
  <si>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</si>
  <si>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</si>
  <si>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</si>
  <si>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</si>
  <si>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</si>
  <si>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</si>
  <si>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</si>
  <si>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</si>
  <si>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</si>
  <si>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</si>
  <si>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</si>
  <si>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</si>
  <si>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</si>
  <si>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</si>
  <si>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</si>
  <si>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</si>
  <si>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</si>
  <si>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</si>
  <si>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</si>
  <si>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</si>
  <si>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</si>
  <si>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</si>
  <si>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</si>
  <si>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</si>
  <si>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</si>
  <si>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</si>
  <si>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</si>
  <si>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</si>
  <si>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</si>
  <si>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</si>
  <si>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</si>
  <si>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</si>
  <si>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</si>
  <si>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</si>
  <si>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</si>
  <si>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</si>
  <si>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</si>
  <si>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</si>
  <si>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</si>
  <si>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</si>
  <si>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</si>
  <si>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</si>
  <si>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</si>
  <si>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</si>
  <si>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</si>
  <si>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</si>
  <si>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</si>
  <si>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</si>
  <si>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</si>
  <si>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</si>
  <si>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</si>
  <si>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</si>
  <si>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</si>
  <si>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</si>
  <si>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</si>
  <si>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</si>
  <si>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</si>
  <si>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</si>
  <si>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</si>
  <si>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</si>
  <si>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</si>
  <si>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</si>
  <si>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</si>
  <si>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</si>
  <si>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</si>
  <si>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</si>
  <si>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</si>
  <si>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</si>
  <si>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</si>
  <si>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</si>
  <si>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</si>
  <si>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</si>
  <si>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</si>
  <si>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</si>
  <si>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</si>
  <si>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</si>
  <si>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</si>
  <si>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</si>
  <si>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</si>
  <si>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</si>
  <si>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</si>
  <si>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</si>
  <si>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</si>
  <si>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</si>
  <si>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</si>
  <si>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</si>
  <si>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</si>
  <si>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</si>
  <si>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</si>
  <si>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</si>
  <si>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</si>
  <si>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</si>
  <si>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</si>
  <si>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</si>
  <si>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</si>
  <si>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</si>
  <si>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</si>
  <si>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</si>
  <si>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</si>
  <si>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</si>
  <si>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</si>
  <si>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</si>
  <si>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</si>
  <si>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</si>
  <si>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</si>
  <si>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</si>
  <si>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</si>
  <si>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</si>
  <si>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</si>
  <si>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</si>
  <si>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</si>
  <si>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</si>
  <si>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</si>
  <si>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</si>
  <si>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</si>
  <si>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</si>
  <si>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</si>
  <si>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</si>
  <si>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</si>
  <si>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</si>
  <si>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</si>
  <si>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</si>
  <si>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</si>
  <si>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</si>
  <si>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</si>
  <si>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</si>
  <si>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</si>
  <si>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</si>
  <si>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</si>
  <si>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</si>
  <si>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</si>
  <si>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</si>
  <si>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</si>
  <si>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</si>
  <si>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</si>
  <si>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</si>
  <si>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</si>
  <si>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</si>
  <si>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</si>
  <si>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</si>
  <si>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</si>
  <si>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</si>
  <si>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</si>
  <si>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</si>
  <si>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</si>
  <si>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</si>
  <si>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</si>
  <si>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</si>
  <si>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</si>
  <si>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</si>
  <si>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</si>
  <si>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</si>
  <si>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</si>
  <si>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</si>
  <si>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</si>
  <si>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</si>
  <si>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</si>
  <si>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</si>
  <si>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</si>
  <si>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</si>
  <si>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</si>
  <si>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</si>
  <si>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</si>
  <si>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</si>
  <si>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</si>
  <si>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</si>
  <si>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</si>
  <si>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</si>
  <si>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</si>
  <si>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</si>
  <si>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</si>
  <si>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</si>
  <si>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</si>
  <si>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</si>
  <si>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</si>
  <si>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</si>
  <si>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</si>
  <si>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</si>
  <si>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</si>
  <si>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</si>
  <si>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</si>
  <si>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</si>
  <si>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</si>
  <si>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</si>
  <si>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</si>
  <si>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</si>
  <si>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</si>
  <si>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</si>
  <si>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</si>
  <si>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</si>
  <si>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</si>
  <si>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</si>
  <si>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</si>
  <si>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</si>
  <si>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</si>
  <si>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</si>
  <si>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</si>
  <si>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</si>
  <si>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</si>
  <si>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</si>
  <si>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</si>
  <si>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</si>
  <si>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</si>
  <si>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</si>
  <si>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</si>
  <si>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</si>
  <si>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</si>
  <si>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</si>
  <si>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</si>
  <si>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</si>
  <si>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</si>
  <si>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</si>
  <si>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</si>
  <si>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</si>
  <si>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</si>
  <si>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</si>
  <si>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</si>
  <si>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</si>
  <si>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</si>
  <si>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</si>
  <si>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</si>
  <si>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</si>
  <si>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</si>
  <si>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</si>
  <si>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</si>
  <si>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</si>
  <si>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</si>
  <si>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</si>
  <si>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</si>
  <si>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</si>
  <si>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</si>
  <si>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</si>
  <si>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</si>
  <si>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</si>
  <si>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</si>
  <si>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</si>
  <si>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</si>
  <si>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</si>
  <si>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</si>
  <si>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</si>
  <si>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</si>
  <si>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</si>
  <si>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</si>
  <si>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</si>
  <si>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</si>
  <si>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</si>
  <si>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</si>
  <si>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</si>
  <si>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</si>
  <si>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</si>
  <si>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</si>
  <si>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</si>
  <si>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</si>
  <si>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</si>
  <si>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</si>
  <si>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</si>
  <si>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</si>
  <si>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</si>
  <si>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</si>
  <si>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</si>
  <si>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</si>
  <si>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</si>
  <si>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</si>
  <si>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</si>
  <si>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</si>
  <si>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</si>
  <si>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</si>
  <si>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</si>
  <si>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</si>
  <si>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</si>
  <si>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</si>
  <si>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</si>
  <si>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</si>
  <si>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</si>
  <si>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</si>
  <si>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</si>
  <si>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</si>
  <si>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</si>
  <si>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</si>
  <si>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</si>
  <si>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</si>
  <si>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</si>
  <si>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</si>
  <si>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</si>
  <si>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</si>
  <si>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</si>
  <si>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</si>
  <si>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</si>
  <si>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</si>
  <si>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</si>
  <si>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</si>
  <si>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</si>
  <si>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</si>
  <si>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</si>
  <si>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</si>
  <si>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</si>
  <si>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</si>
  <si>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</si>
  <si>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</si>
  <si>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</si>
  <si>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</si>
  <si>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</si>
  <si>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</si>
  <si>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</si>
  <si>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</si>
  <si>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</si>
  <si>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</si>
  <si>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</si>
  <si>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</si>
  <si>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</si>
  <si>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</si>
  <si>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</si>
  <si>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</si>
  <si>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</si>
  <si>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</si>
  <si>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</si>
  <si>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</si>
  <si>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</si>
  <si>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</si>
  <si>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</si>
  <si>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</si>
  <si>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</si>
  <si>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</si>
  <si>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</si>
  <si>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</si>
  <si>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</si>
  <si>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</si>
  <si>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</si>
  <si>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</si>
  <si>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</si>
  <si>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</si>
  <si>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</si>
  <si>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</si>
  <si>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</si>
  <si>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</si>
  <si>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</si>
  <si>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</si>
  <si>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</si>
  <si>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</si>
  <si>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</si>
  <si>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</si>
  <si>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</si>
  <si>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</si>
  <si>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</si>
  <si>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</si>
  <si>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</si>
  <si>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</si>
  <si>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</si>
  <si>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</si>
  <si>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</si>
  <si>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</si>
  <si>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</si>
  <si>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</si>
  <si>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</si>
  <si>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</si>
  <si>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</si>
  <si>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</si>
  <si>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</si>
  <si>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</si>
  <si>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</si>
  <si>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</si>
  <si>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</si>
  <si>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</si>
  <si>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</si>
  <si>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</si>
  <si>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</si>
  <si>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</si>
  <si>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</si>
  <si>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</si>
  <si>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</si>
  <si>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</si>
  <si>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</si>
  <si>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</si>
  <si>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</si>
  <si>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</si>
  <si>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</si>
  <si>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</si>
  <si>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</si>
  <si>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</si>
  <si>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</si>
  <si>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</si>
  <si>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</si>
  <si>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</si>
  <si>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</si>
  <si>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</si>
  <si>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</si>
  <si>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</si>
  <si>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</si>
  <si>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</si>
  <si>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</si>
  <si>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</si>
  <si>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</si>
  <si>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</si>
  <si>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</si>
  <si>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</si>
  <si>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</si>
  <si>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</si>
  <si>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</si>
  <si>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</si>
  <si>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</si>
  <si>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</si>
  <si>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</si>
  <si>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</si>
  <si>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</si>
  <si>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</si>
  <si>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</si>
  <si>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</si>
  <si>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</si>
  <si>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</si>
  <si>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</si>
  <si>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</si>
  <si>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</si>
  <si>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</si>
  <si>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</si>
  <si>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</si>
  <si>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</si>
  <si>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</si>
  <si>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</si>
  <si>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</si>
  <si>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</si>
  <si>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</si>
  <si>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</si>
  <si>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</si>
  <si>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</si>
  <si>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</si>
  <si>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</si>
  <si>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</si>
  <si>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</si>
  <si>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</si>
  <si>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</si>
  <si>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</si>
  <si>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</si>
  <si>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</si>
  <si>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</si>
  <si>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</si>
  <si>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</si>
  <si>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</si>
  <si>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</si>
  <si>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</si>
  <si>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</si>
  <si>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</si>
  <si>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</si>
  <si>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</si>
  <si>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</si>
  <si>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</si>
  <si>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</si>
  <si>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</si>
  <si>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</si>
  <si>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</si>
  <si>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</si>
  <si>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</si>
  <si>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</si>
  <si>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</si>
  <si>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</si>
  <si>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</si>
  <si>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</si>
  <si>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</si>
  <si>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</si>
  <si>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</si>
  <si>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</si>
  <si>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</si>
  <si>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</si>
  <si>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</si>
  <si>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</si>
  <si>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</si>
  <si>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</si>
  <si>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</si>
  <si>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</si>
  <si>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</si>
  <si>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</si>
  <si>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</si>
  <si>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</si>
  <si>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</si>
  <si>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</si>
  <si>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</si>
  <si>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</si>
  <si>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</si>
  <si>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</si>
  <si>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</si>
  <si>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</si>
  <si>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</si>
  <si>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</si>
  <si>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</si>
  <si>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</si>
  <si>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</si>
  <si>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</si>
  <si>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</si>
  <si>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</si>
  <si>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</si>
  <si>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</si>
  <si>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</si>
  <si>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</si>
  <si>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</si>
  <si>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</si>
  <si>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</si>
  <si>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</si>
  <si>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</si>
  <si>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</si>
  <si>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</si>
  <si>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</si>
  <si>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</si>
  <si>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</si>
  <si>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</si>
  <si>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</si>
  <si>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</si>
  <si>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</si>
  <si>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</si>
  <si>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</si>
  <si>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</si>
  <si>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</si>
  <si>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</si>
  <si>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</si>
  <si>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</si>
  <si>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</si>
  <si>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</si>
  <si>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</si>
  <si>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</si>
  <si>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</si>
  <si>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</si>
  <si>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</si>
  <si>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</si>
  <si>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</si>
  <si>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</si>
  <si>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</si>
  <si>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</si>
  <si>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</si>
  <si>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</si>
  <si>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</si>
  <si>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</si>
  <si>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</si>
  <si>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</si>
  <si>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</si>
  <si>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</si>
  <si>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</si>
  <si>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</si>
  <si>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</si>
  <si>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</si>
  <si>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</si>
  <si>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</si>
  <si>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</si>
  <si>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</si>
  <si>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</si>
  <si>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</si>
  <si>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</si>
  <si>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</si>
  <si>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</si>
  <si>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</si>
  <si>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</si>
  <si>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</si>
  <si>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</si>
  <si>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</si>
  <si>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</si>
  <si>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</si>
  <si>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</si>
  <si>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</si>
  <si>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</si>
  <si>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</si>
  <si>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</si>
  <si>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</si>
  <si>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</si>
  <si>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</si>
  <si>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</si>
  <si>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</si>
  <si>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</si>
  <si>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</si>
  <si>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</si>
  <si>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</si>
  <si>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</si>
  <si>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</si>
  <si>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</si>
  <si>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</si>
  <si>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</si>
  <si>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</si>
  <si>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</si>
  <si>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</si>
  <si>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</si>
  <si>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</si>
  <si>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</si>
  <si>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</si>
  <si>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</si>
  <si>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</si>
  <si>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</si>
  <si>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</si>
  <si>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</si>
  <si>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</si>
  <si>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</si>
  <si>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</si>
  <si>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</si>
  <si>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</si>
  <si>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</si>
  <si>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</si>
  <si>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</si>
  <si>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</si>
  <si>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</si>
  <si>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</si>
  <si>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</si>
  <si>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</si>
  <si>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</si>
  <si>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</si>
  <si>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</si>
  <si>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</si>
  <si>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</si>
  <si>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</si>
  <si>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</si>
  <si>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</si>
  <si>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</si>
  <si>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</si>
  <si>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</si>
  <si>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</si>
  <si>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</si>
  <si>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</si>
  <si>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</si>
  <si>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</si>
  <si>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</si>
  <si>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</si>
  <si>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</si>
  <si>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</si>
  <si>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</si>
  <si>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</si>
  <si>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</si>
  <si>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</si>
  <si>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</si>
  <si>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</si>
  <si>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</si>
  <si>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</si>
  <si>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</si>
  <si>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</si>
  <si>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</si>
  <si>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</si>
  <si>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</si>
  <si>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</si>
  <si>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</si>
  <si>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</si>
  <si>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</si>
  <si>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</si>
  <si>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</si>
  <si>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</si>
  <si>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</si>
  <si>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</si>
  <si>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</si>
  <si>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</si>
  <si>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</si>
  <si>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</si>
  <si>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</si>
  <si>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</si>
  <si>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</si>
  <si>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</si>
  <si>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</si>
  <si>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</si>
  <si>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</si>
  <si>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</si>
  <si>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</si>
  <si>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</si>
  <si>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</si>
  <si>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</si>
  <si>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</si>
  <si>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</si>
  <si>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</si>
  <si>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</si>
  <si>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</si>
  <si>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</si>
  <si>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</si>
  <si>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</si>
  <si>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</si>
  <si>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</si>
  <si>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</si>
  <si>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</si>
  <si>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</si>
  <si>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</si>
  <si>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</si>
  <si>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</si>
  <si>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</si>
  <si>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</si>
  <si>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</si>
  <si>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</si>
  <si>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</si>
  <si>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</si>
  <si>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</si>
  <si>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</si>
  <si>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</si>
  <si>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</si>
  <si>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</si>
  <si>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</si>
  <si>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</si>
  <si>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</si>
  <si>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</si>
  <si>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</si>
  <si>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</si>
  <si>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</si>
  <si>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</si>
  <si>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</si>
  <si>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</si>
  <si>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</si>
  <si>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</si>
  <si>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</si>
  <si>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</si>
  <si>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</si>
  <si>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</si>
  <si>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</si>
  <si>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</si>
  <si>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</si>
  <si>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</si>
  <si>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</si>
  <si>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</si>
  <si>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</si>
  <si>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</si>
  <si>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</si>
  <si>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</si>
  <si>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</si>
  <si>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</si>
  <si>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</si>
  <si>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</si>
  <si>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</si>
  <si>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</si>
  <si>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</si>
  <si>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</si>
  <si>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</si>
  <si>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</si>
  <si>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</si>
  <si>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</si>
  <si>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</si>
  <si>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</si>
  <si>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</si>
  <si>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</si>
  <si>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</si>
  <si>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</si>
  <si>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</si>
  <si>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</si>
  <si>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</si>
  <si>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</si>
  <si>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</si>
  <si>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</si>
  <si>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</si>
  <si>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</si>
  <si>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</si>
  <si>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</si>
  <si>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</si>
  <si>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</si>
  <si>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</si>
  <si>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</si>
  <si>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</si>
  <si>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</si>
  <si>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</si>
  <si>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</si>
  <si>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</si>
  <si>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</si>
  <si>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</si>
  <si>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</si>
  <si>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</si>
  <si>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</si>
  <si>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</si>
  <si>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</si>
  <si>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</si>
  <si>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</si>
  <si>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</si>
  <si>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</si>
  <si>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</si>
  <si>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</si>
  <si>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</si>
  <si>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</si>
  <si>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</si>
  <si>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</si>
  <si>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</si>
  <si>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</si>
  <si>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</si>
  <si>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</si>
  <si>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</si>
  <si>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</si>
  <si>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</si>
  <si>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</si>
  <si>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</si>
  <si>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</si>
  <si>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</si>
  <si>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</si>
  <si>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</si>
  <si>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</si>
  <si>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</si>
  <si>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</si>
  <si>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</si>
  <si>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</si>
  <si>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</si>
  <si>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</si>
  <si>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</si>
  <si>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</si>
  <si>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</si>
  <si>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</si>
  <si>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</si>
  <si>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</si>
  <si>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</si>
  <si>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</si>
  <si>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</si>
  <si>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</si>
  <si>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</si>
  <si>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</si>
  <si>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</si>
  <si>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</si>
  <si>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</si>
  <si>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</si>
  <si>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</si>
  <si>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</si>
  <si>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</si>
  <si>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</si>
  <si>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</si>
  <si>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</si>
  <si>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</si>
  <si>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</si>
  <si>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</si>
  <si>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</si>
  <si>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</si>
  <si>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</si>
  <si>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</si>
  <si>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</si>
  <si>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</si>
  <si>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</si>
  <si>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</si>
  <si>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</si>
  <si>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</si>
  <si>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</si>
  <si>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</si>
  <si>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</si>
  <si>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</si>
  <si>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</si>
  <si>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</si>
  <si>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</si>
  <si>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</si>
  <si>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</si>
  <si>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</si>
  <si>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</si>
  <si>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</si>
  <si>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</si>
  <si>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</si>
  <si>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</si>
  <si>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</si>
  <si>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</si>
  <si>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</si>
  <si>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</si>
  <si>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</si>
  <si>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</si>
  <si>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</si>
  <si>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</si>
  <si>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</si>
  <si>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</si>
  <si>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</si>
  <si>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</si>
  <si>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</si>
  <si>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</si>
  <si>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</si>
  <si>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</si>
  <si>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</si>
  <si>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</si>
  <si>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</si>
  <si>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</si>
  <si>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</si>
  <si>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</si>
  <si>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</si>
  <si>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</si>
  <si>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</si>
  <si>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</si>
  <si>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</si>
  <si>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</si>
  <si>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</si>
  <si>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</si>
  <si>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</si>
  <si>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</si>
  <si>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</si>
  <si>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</si>
  <si>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</si>
  <si>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</si>
  <si>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</si>
  <si>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</si>
  <si>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</si>
  <si>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</si>
  <si>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</si>
  <si>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</si>
  <si>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</si>
  <si>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</si>
  <si>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</si>
  <si>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</si>
  <si>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</si>
  <si>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</si>
  <si>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</si>
  <si>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</si>
  <si>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</si>
  <si>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</si>
  <si>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</si>
  <si>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</si>
  <si>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</si>
  <si>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</si>
  <si>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</si>
  <si>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</si>
  <si>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</si>
  <si>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</si>
  <si>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</si>
  <si>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</si>
  <si>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</si>
  <si>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</si>
  <si>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</si>
  <si>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</si>
  <si>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</si>
  <si>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</si>
  <si>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</si>
  <si>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</si>
  <si>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</si>
  <si>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</si>
  <si>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</si>
  <si>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</si>
  <si>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</si>
  <si>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</si>
  <si>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</si>
  <si>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</si>
  <si>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</si>
  <si>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</si>
  <si>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</si>
  <si>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</si>
  <si>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</si>
  <si>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</si>
  <si>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</si>
  <si>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</si>
  <si>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</si>
  <si>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</si>
  <si>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</si>
  <si>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</si>
  <si>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</si>
  <si>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</si>
  <si>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</si>
  <si>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</si>
  <si>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</si>
  <si>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</si>
  <si>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</si>
  <si>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</si>
  <si>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</si>
  <si>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</si>
  <si>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</si>
  <si>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</si>
  <si>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</si>
  <si>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</si>
  <si>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</si>
  <si>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</si>
  <si>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</si>
  <si>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</si>
  <si>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</si>
  <si>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</si>
  <si>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</si>
  <si>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</si>
  <si>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</si>
  <si>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</si>
  <si>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</si>
  <si>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</si>
  <si>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</si>
  <si>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</si>
  <si>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</si>
  <si>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</si>
  <si>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</si>
  <si>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</si>
  <si>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</si>
  <si>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</si>
  <si>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</si>
  <si>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</si>
  <si>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</si>
  <si>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</si>
  <si>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</si>
  <si>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</si>
  <si>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</si>
  <si>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</si>
  <si>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</si>
  <si>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</si>
  <si>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</si>
  <si>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</si>
  <si>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</si>
  <si>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</si>
  <si>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</si>
  <si>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</si>
  <si>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</si>
  <si>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</si>
  <si>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</si>
  <si>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</si>
  <si>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</si>
  <si>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</si>
  <si>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</si>
  <si>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</si>
  <si>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</si>
  <si>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</si>
  <si>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</si>
  <si>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</si>
  <si>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</si>
  <si>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</si>
  <si>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</si>
  <si>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</si>
  <si>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</si>
  <si>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</si>
  <si>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</si>
  <si>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</si>
  <si>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</si>
  <si>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</si>
  <si>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</si>
  <si>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</si>
  <si>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</si>
  <si>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</si>
  <si>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</si>
  <si>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</si>
  <si>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</si>
  <si>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</si>
  <si>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</si>
  <si>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</si>
  <si>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</si>
  <si>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</si>
  <si>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</si>
  <si>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</si>
  <si>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</si>
  <si>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</si>
  <si>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</si>
  <si>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</si>
  <si>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</si>
  <si>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</si>
  <si>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</si>
  <si>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</si>
  <si>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</si>
  <si>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</si>
  <si>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</si>
  <si>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</si>
  <si>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</si>
  <si>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</si>
  <si>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</si>
  <si>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</si>
  <si>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</si>
  <si>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</si>
  <si>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</si>
  <si>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</si>
  <si>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</si>
  <si>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</si>
  <si>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</si>
  <si>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</si>
  <si>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</si>
  <si>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</si>
  <si>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</si>
  <si>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</si>
  <si>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</si>
  <si>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</si>
  <si>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</si>
  <si>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</si>
  <si>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</si>
  <si>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</si>
  <si>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</si>
  <si>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</si>
  <si>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</si>
  <si>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</si>
  <si>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</si>
  <si>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</si>
  <si>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</si>
  <si>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</si>
  <si>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</si>
  <si>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</si>
  <si>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</si>
  <si>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</si>
  <si>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</si>
  <si>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</si>
  <si>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</si>
  <si>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</si>
  <si>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</si>
  <si>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</si>
  <si>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</si>
  <si>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</si>
  <si>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</si>
  <si>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</si>
  <si>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</si>
  <si>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</si>
  <si>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</si>
  <si>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</si>
  <si>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</si>
  <si>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</si>
  <si>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</si>
  <si>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</si>
  <si>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</si>
  <si>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</si>
  <si>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</si>
  <si>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</si>
  <si>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</si>
  <si>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</si>
  <si>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</si>
  <si>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</si>
  <si>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</si>
  <si>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</si>
  <si>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</si>
  <si>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</si>
  <si>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</si>
  <si>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</si>
  <si>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</si>
  <si>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</si>
  <si>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</si>
  <si>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</si>
  <si>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</si>
  <si>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</si>
  <si>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</si>
  <si>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</si>
  <si>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</si>
  <si>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</si>
  <si>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</si>
  <si>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</si>
  <si>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</si>
  <si>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</si>
  <si>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</si>
  <si>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</si>
  <si>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</si>
  <si>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</si>
  <si>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</si>
  <si>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</si>
  <si>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</si>
  <si>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</si>
  <si>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</si>
  <si>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</si>
  <si>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</si>
  <si>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</si>
  <si>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</si>
  <si>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</si>
  <si>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</si>
  <si>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</si>
  <si>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</si>
  <si>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</si>
  <si>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</si>
  <si>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</si>
  <si>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</si>
  <si>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</si>
  <si>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</si>
  <si>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</si>
  <si>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</si>
  <si>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</si>
  <si>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</si>
  <si>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</si>
  <si>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</si>
  <si>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</si>
  <si>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</si>
  <si>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</si>
  <si>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</si>
  <si>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</si>
  <si>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</si>
  <si>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</si>
  <si>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</si>
  <si>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</si>
  <si>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</si>
  <si>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</si>
  <si>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</si>
  <si>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</si>
  <si>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</si>
  <si>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</si>
  <si>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</si>
  <si>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</si>
  <si>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</si>
  <si>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</si>
  <si>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</si>
  <si>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</si>
  <si>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</si>
  <si>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</si>
  <si>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</si>
  <si>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</si>
  <si>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</si>
  <si>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</si>
  <si>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</si>
  <si>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</si>
  <si>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</si>
  <si>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</si>
  <si>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</si>
  <si>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</si>
  <si>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</si>
  <si>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</si>
  <si>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</si>
  <si>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</si>
  <si>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</si>
  <si>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</si>
  <si>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</si>
  <si>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</si>
  <si>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</si>
  <si>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</si>
  <si>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</si>
  <si>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</si>
  <si>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</si>
  <si>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</si>
  <si>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</si>
  <si>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</si>
  <si>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</si>
  <si>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</si>
  <si>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</si>
  <si>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</si>
  <si>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</si>
  <si>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</si>
  <si>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</si>
  <si>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</si>
  <si>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</si>
  <si>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</si>
  <si>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</si>
  <si>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</si>
  <si>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</si>
  <si>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</si>
  <si>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</si>
  <si>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</si>
  <si>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</si>
  <si>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</si>
  <si>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</si>
  <si>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</si>
  <si>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</si>
  <si>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</si>
  <si>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</si>
  <si>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</si>
  <si>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</si>
  <si>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</si>
  <si>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</si>
  <si>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</si>
  <si>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</si>
  <si>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</si>
  <si>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</si>
  <si>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</si>
  <si>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</si>
  <si>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</si>
  <si>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</si>
  <si>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</si>
  <si>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</si>
  <si>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</si>
  <si>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</si>
  <si>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</si>
  <si>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</si>
  <si>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</si>
  <si>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</si>
  <si>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</si>
  <si>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</si>
  <si>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</si>
  <si>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</si>
  <si>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</si>
  <si>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</si>
  <si>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</si>
  <si>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</si>
  <si>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</si>
  <si>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</si>
  <si>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</si>
  <si>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</si>
  <si>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</si>
  <si>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</si>
  <si>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</si>
  <si>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</si>
  <si>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</si>
  <si>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</si>
  <si>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</si>
  <si>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</si>
  <si>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</si>
  <si>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</si>
  <si>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</si>
  <si>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</si>
  <si>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</si>
  <si>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</si>
  <si>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</si>
  <si>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</si>
  <si>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</si>
  <si>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</si>
  <si>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</si>
  <si>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</si>
  <si>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</si>
  <si>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</si>
  <si>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</si>
  <si>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</si>
  <si>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</si>
  <si>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</si>
  <si>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</si>
  <si>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</si>
  <si>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</si>
  <si>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</si>
  <si>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</si>
  <si>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</si>
  <si>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</si>
  <si>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</si>
  <si>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</si>
  <si>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</si>
  <si>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</si>
  <si>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</si>
  <si>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</si>
  <si>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</si>
  <si>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</si>
  <si>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</si>
  <si>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</si>
  <si>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</si>
  <si>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</si>
  <si>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</si>
  <si>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</si>
  <si>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</si>
  <si>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</si>
  <si>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</si>
  <si>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</si>
  <si>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</si>
  <si>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</si>
  <si>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</si>
  <si>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</si>
  <si>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</si>
  <si>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</si>
  <si>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</si>
  <si>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</si>
  <si>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</si>
  <si>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</si>
  <si>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</si>
  <si>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</si>
  <si>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</si>
  <si>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</si>
  <si>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</si>
  <si>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</si>
  <si>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</si>
  <si>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</si>
  <si>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</si>
  <si>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</si>
  <si>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</si>
  <si>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</si>
  <si>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</si>
  <si>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</si>
  <si>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</si>
  <si>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</si>
  <si>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</si>
  <si>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</si>
  <si>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</si>
  <si>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</si>
  <si>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</si>
  <si>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</si>
  <si>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</si>
  <si>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</si>
  <si>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</si>
  <si>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</si>
  <si>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</si>
  <si>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</si>
  <si>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</si>
  <si>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</si>
  <si>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</si>
  <si>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</si>
  <si>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</si>
  <si>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</si>
  <si>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</si>
  <si>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</si>
  <si>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</si>
  <si>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</si>
  <si>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</si>
  <si>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</si>
  <si>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</si>
  <si>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</si>
  <si>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</si>
  <si>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</si>
  <si>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</si>
  <si>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</si>
  <si>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</si>
  <si>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</si>
  <si>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</si>
  <si>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</si>
  <si>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</si>
  <si>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</si>
  <si>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</si>
  <si>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</si>
  <si>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</si>
  <si>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</si>
  <si>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</si>
  <si>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</si>
  <si>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</si>
  <si>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</si>
  <si>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</si>
  <si>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</si>
  <si>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</si>
  <si>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</si>
  <si>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</si>
  <si>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</si>
  <si>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</si>
  <si>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</si>
  <si>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</si>
  <si>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</si>
  <si>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</si>
  <si>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</si>
  <si>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</si>
  <si>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</si>
  <si>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</si>
  <si>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</si>
  <si>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</si>
  <si>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</si>
  <si>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</si>
  <si>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</si>
  <si>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</si>
  <si>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</si>
  <si>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</si>
  <si>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</si>
  <si>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</si>
  <si>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</si>
  <si>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</si>
  <si>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</si>
  <si>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</si>
  <si>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</si>
  <si>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</si>
  <si>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</si>
  <si>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</si>
  <si>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</si>
  <si>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</si>
  <si>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</si>
  <si>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</si>
  <si>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</si>
  <si>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</si>
  <si>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</si>
  <si>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</si>
  <si>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</si>
  <si>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</si>
  <si>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</si>
  <si>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</si>
  <si>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</si>
  <si>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</si>
  <si>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</si>
  <si>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</si>
  <si>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</si>
  <si>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</si>
  <si>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</si>
  <si>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</si>
  <si>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</si>
  <si>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</si>
  <si>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</si>
  <si>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</si>
  <si>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</si>
  <si>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</si>
  <si>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</si>
  <si>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</si>
  <si>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</si>
  <si>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</si>
  <si>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</si>
  <si>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</si>
  <si>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</si>
  <si>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</si>
  <si>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</si>
  <si>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</si>
  <si>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</si>
  <si>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</si>
  <si>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</si>
  <si>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</si>
  <si>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</si>
  <si>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</si>
  <si>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</si>
  <si>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</si>
  <si>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</si>
  <si>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</si>
  <si>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</si>
  <si>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</si>
  <si>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</si>
  <si>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</si>
  <si>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</si>
  <si>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</si>
  <si>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</si>
  <si>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</si>
  <si>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</si>
  <si>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</si>
  <si>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</si>
  <si>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</si>
  <si>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</si>
  <si>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</si>
  <si>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</si>
  <si>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</si>
  <si>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</si>
  <si>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</si>
  <si>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</si>
  <si>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</si>
  <si>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</si>
  <si>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</si>
  <si>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</si>
  <si>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</si>
  <si>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</si>
  <si>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</si>
  <si>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</si>
  <si>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</si>
  <si>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</si>
  <si>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</si>
  <si>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</si>
  <si>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</si>
  <si>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</si>
  <si>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</si>
  <si>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</si>
  <si>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</si>
  <si>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</si>
  <si>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</si>
  <si>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</si>
  <si>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</si>
  <si>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</si>
  <si>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</si>
  <si>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</si>
  <si>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</si>
  <si>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</si>
  <si>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</si>
  <si>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</si>
  <si>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</si>
  <si>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</si>
  <si>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</si>
  <si>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</si>
  <si>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</si>
  <si>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</si>
  <si>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</si>
  <si>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</si>
  <si>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</si>
  <si>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</si>
  <si>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</si>
  <si>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</si>
  <si>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</si>
  <si>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</si>
  <si>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</si>
  <si>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</si>
  <si>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</si>
  <si>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</si>
  <si>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</si>
  <si>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</si>
  <si>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</si>
  <si>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</si>
  <si>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</si>
  <si>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</si>
  <si>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</si>
  <si>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</si>
  <si>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</si>
  <si>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</si>
  <si>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</si>
  <si>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</si>
  <si>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</si>
  <si>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</si>
  <si>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</si>
  <si>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</si>
  <si>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</si>
  <si>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</si>
  <si>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</si>
  <si>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</si>
  <si>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</si>
  <si>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</si>
  <si>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</si>
  <si>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</si>
  <si>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</si>
  <si>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</si>
  <si>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</si>
  <si>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</si>
  <si>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</si>
  <si>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</si>
  <si>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</si>
  <si>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</si>
  <si>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</si>
  <si>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</si>
  <si>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</si>
  <si>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</si>
  <si>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</si>
  <si>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</si>
  <si>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</si>
  <si>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</si>
  <si>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</si>
  <si>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</si>
  <si>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</si>
  <si>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</si>
  <si>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</si>
  <si>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</si>
  <si>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</si>
  <si>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</si>
  <si>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</si>
  <si>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</si>
  <si>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</si>
  <si>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</si>
  <si>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</si>
  <si>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</si>
  <si>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</si>
  <si>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</si>
  <si>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</si>
  <si>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</si>
  <si>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</si>
  <si>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</si>
  <si>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</si>
  <si>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</si>
  <si>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</si>
  <si>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</si>
  <si>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</si>
  <si>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</si>
  <si>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</si>
  <si>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</si>
  <si>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</si>
  <si>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</si>
  <si>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</si>
  <si>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</si>
  <si>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</si>
  <si>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</si>
  <si>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</si>
  <si>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</si>
  <si>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</si>
  <si>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</si>
  <si>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</si>
  <si>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</si>
  <si>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</si>
  <si>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</si>
  <si>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</si>
  <si>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</si>
  <si>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</si>
  <si>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</si>
  <si>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</si>
  <si>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</si>
  <si>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</si>
  <si>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</si>
  <si>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</si>
  <si>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</si>
  <si>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</si>
  <si>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</si>
  <si>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</si>
  <si>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</si>
  <si>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</si>
  <si>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</si>
  <si>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</si>
  <si>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</si>
  <si>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</si>
  <si>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</si>
  <si>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</si>
  <si>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</si>
  <si>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</si>
  <si>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</si>
  <si>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</si>
  <si>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</si>
  <si>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</si>
  <si>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</si>
  <si>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</si>
  <si>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</si>
  <si>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</si>
  <si>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</si>
  <si>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</si>
  <si>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</si>
  <si>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</si>
  <si>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</si>
  <si>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</si>
  <si>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</si>
  <si>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</si>
  <si>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</si>
  <si>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</si>
  <si>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</si>
  <si>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</si>
  <si>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</si>
  <si>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</si>
  <si>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</si>
  <si>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</si>
  <si>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</si>
  <si>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</si>
  <si>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</si>
  <si>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</si>
  <si>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</si>
  <si>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</si>
  <si>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</si>
  <si>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</si>
  <si>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</si>
  <si>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</si>
  <si>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</si>
  <si>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</si>
  <si>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</si>
  <si>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</si>
  <si>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</si>
  <si>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</si>
  <si>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</si>
  <si>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</si>
  <si>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</si>
  <si>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</si>
  <si>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</si>
  <si>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</si>
  <si>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</si>
  <si>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</si>
  <si>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</si>
  <si>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</si>
  <si>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</si>
  <si>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</si>
  <si>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</si>
  <si>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</si>
  <si>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</si>
  <si>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</si>
  <si>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</si>
  <si>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</si>
  <si>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</si>
  <si>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</si>
  <si>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</si>
  <si>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</si>
  <si>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</si>
  <si>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</si>
  <si>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</si>
  <si>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</si>
  <si>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</si>
  <si>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</si>
  <si>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</si>
  <si>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</si>
  <si>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</si>
  <si>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</si>
  <si>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</si>
  <si>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</si>
  <si>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</si>
  <si>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</si>
  <si>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</si>
  <si>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</si>
  <si>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</si>
  <si>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</si>
  <si>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</si>
  <si>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</si>
  <si>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</si>
  <si>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</si>
  <si>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</si>
  <si>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</si>
  <si>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</si>
  <si>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</si>
  <si>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</si>
  <si>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</si>
  <si>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</si>
  <si>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</si>
  <si>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</si>
  <si>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</si>
  <si>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</si>
  <si>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</si>
  <si>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</si>
  <si>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</si>
  <si>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</si>
  <si>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</si>
  <si>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</si>
  <si>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</si>
  <si>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</si>
  <si>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</si>
  <si>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</si>
  <si>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</si>
  <si>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</si>
  <si>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</si>
  <si>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</si>
  <si>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</si>
  <si>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</si>
  <si>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</si>
  <si>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</si>
  <si>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</si>
  <si>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</si>
  <si>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</si>
  <si>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</si>
  <si>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</si>
  <si>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</si>
  <si>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</si>
  <si>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</si>
  <si>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</si>
  <si>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</si>
  <si>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</si>
  <si>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</si>
  <si>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</si>
  <si>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</si>
  <si>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</si>
  <si>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</si>
  <si>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</si>
  <si>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</si>
  <si>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</si>
  <si>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</si>
  <si>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</si>
  <si>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</si>
  <si>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</si>
  <si>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</si>
  <si>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</si>
  <si>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</si>
  <si>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</si>
  <si>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</si>
  <si>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</si>
  <si>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</si>
  <si>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</si>
  <si>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</si>
  <si>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</si>
  <si>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</si>
  <si>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</si>
  <si>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</si>
  <si>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</si>
  <si>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</si>
  <si>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</si>
  <si>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</si>
  <si>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</si>
  <si>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</si>
  <si>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</si>
  <si>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</si>
  <si>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</si>
  <si>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</si>
  <si>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</si>
  <si>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</si>
  <si>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</si>
  <si>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</si>
  <si>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</si>
  <si>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</si>
  <si>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</si>
  <si>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</si>
  <si>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</si>
  <si>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</si>
  <si>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</si>
  <si>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</si>
  <si>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</si>
  <si>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</si>
  <si>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</si>
  <si>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</si>
  <si>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</si>
  <si>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</si>
  <si>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</si>
  <si>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</si>
  <si>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</si>
  <si>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</si>
  <si>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</si>
  <si>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</si>
  <si>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</si>
  <si>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</si>
  <si>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</si>
  <si>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</si>
  <si>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</si>
  <si>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</si>
  <si>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</si>
  <si>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</si>
  <si>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</si>
  <si>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</si>
  <si>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</si>
  <si>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</si>
  <si>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</si>
  <si>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</si>
  <si>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</si>
  <si>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</si>
  <si>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</si>
  <si>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</si>
  <si>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</si>
  <si>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</si>
  <si>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</si>
  <si>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</si>
  <si>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</si>
  <si>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</si>
  <si>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</si>
  <si>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</si>
  <si>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</si>
  <si>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</si>
  <si>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</si>
  <si>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</si>
  <si>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</si>
  <si>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</si>
  <si>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</si>
  <si>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</si>
  <si>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</si>
  <si>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</si>
  <si>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</si>
  <si>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</si>
  <si>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</si>
  <si>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</si>
  <si>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</si>
  <si>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</si>
  <si>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</si>
  <si>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</si>
  <si>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</si>
  <si>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</si>
  <si>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</si>
  <si>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</si>
  <si>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</si>
  <si>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</si>
  <si>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</si>
  <si>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</si>
  <si>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</si>
  <si>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</si>
  <si>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</si>
  <si>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</si>
  <si>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</si>
  <si>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</si>
  <si>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</si>
  <si>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</si>
  <si>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</si>
  <si>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</si>
  <si>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</si>
  <si>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</si>
  <si>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</si>
  <si>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</si>
  <si>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</si>
  <si>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</si>
  <si>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</si>
  <si>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</si>
  <si>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</si>
  <si>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</si>
  <si>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</si>
  <si>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</si>
  <si>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</si>
  <si>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</si>
  <si>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</si>
  <si>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</si>
  <si>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</si>
  <si>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</si>
  <si>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</si>
  <si>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</si>
  <si>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</si>
  <si>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</si>
  <si>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</si>
  <si>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</si>
  <si>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</si>
  <si>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</si>
  <si>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</si>
  <si>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</si>
  <si>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</si>
  <si>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</si>
  <si>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</si>
  <si>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</si>
  <si>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</si>
  <si>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</si>
  <si>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</si>
  <si>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</si>
  <si>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</si>
  <si>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</si>
  <si>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</si>
  <si>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</si>
  <si>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</si>
  <si>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</si>
  <si>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</si>
  <si>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</si>
  <si>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</si>
  <si>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</si>
  <si>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</si>
  <si>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</si>
  <si>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</si>
  <si>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</si>
  <si>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</si>
  <si>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</si>
  <si>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</si>
  <si>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</si>
  <si>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</si>
  <si>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</si>
  <si>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</si>
  <si>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</si>
  <si>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</si>
  <si>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</si>
  <si>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</si>
  <si>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</si>
  <si>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</si>
  <si>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</si>
  <si>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</si>
  <si>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</si>
  <si>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</si>
  <si>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</si>
  <si>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</si>
  <si>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</si>
  <si>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</si>
  <si>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</si>
  <si>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</si>
  <si>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</si>
  <si>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</si>
  <si>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</si>
  <si>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</si>
  <si>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</si>
  <si>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</si>
  <si>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</si>
  <si>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</si>
  <si>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</si>
  <si>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</si>
  <si>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</si>
  <si>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</si>
  <si>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</si>
  <si>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</si>
  <si>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</si>
  <si>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</si>
  <si>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</si>
  <si>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</si>
  <si>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</si>
  <si>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</si>
  <si>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</si>
  <si>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</si>
  <si>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</si>
  <si>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</si>
  <si>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</si>
  <si>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</si>
  <si>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</si>
  <si>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</si>
  <si>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</si>
  <si>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</si>
  <si>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</si>
  <si>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</si>
  <si>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</si>
  <si>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</si>
  <si>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</si>
  <si>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</si>
  <si>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</si>
  <si>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</si>
  <si>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</si>
  <si>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</si>
  <si>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</si>
  <si>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</si>
  <si>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</si>
  <si>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</si>
  <si>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</si>
  <si>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</si>
  <si>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</si>
  <si>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</si>
  <si>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</si>
  <si>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</si>
  <si>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</si>
  <si>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</si>
  <si>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</si>
  <si>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</si>
  <si>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</si>
  <si>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</si>
  <si>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</si>
  <si>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</si>
  <si>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</si>
  <si>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</si>
  <si>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</si>
  <si>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</si>
  <si>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</si>
  <si>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</si>
  <si>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</si>
  <si>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</si>
  <si>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</si>
  <si>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</si>
  <si>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</si>
  <si>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</si>
  <si>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</si>
  <si>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</si>
  <si>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</si>
  <si>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</si>
  <si>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</si>
  <si>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</si>
  <si>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</si>
  <si>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</si>
  <si>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</si>
  <si>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</si>
  <si>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</si>
  <si>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</si>
  <si>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</si>
  <si>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</si>
  <si>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</si>
  <si>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</si>
  <si>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</si>
  <si>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</si>
  <si>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</si>
  <si>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</si>
  <si>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</si>
  <si>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</si>
  <si>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</si>
  <si>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</si>
  <si>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</si>
  <si>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</si>
  <si>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</si>
  <si>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</si>
  <si>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</si>
  <si>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</si>
  <si>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</si>
  <si>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</si>
  <si>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</si>
  <si>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</si>
  <si>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</si>
  <si>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</si>
  <si>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</si>
  <si>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</si>
  <si>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</si>
  <si>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</si>
  <si>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</si>
  <si>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</si>
  <si>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</si>
  <si>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</si>
  <si>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</si>
  <si>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</si>
  <si>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</si>
  <si>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</si>
  <si>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</si>
  <si>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</si>
  <si>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</si>
  <si>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</si>
  <si>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</si>
  <si>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</si>
  <si>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</si>
  <si>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</si>
  <si>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</si>
  <si>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</si>
  <si>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</si>
  <si>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</si>
  <si>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</si>
  <si>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</si>
  <si>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</si>
  <si>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</si>
  <si>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</si>
  <si>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</si>
  <si>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</si>
  <si>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</si>
  <si>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</si>
  <si>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</si>
  <si>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</si>
  <si>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</si>
  <si>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</si>
  <si>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</si>
  <si>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</si>
  <si>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</si>
  <si>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</si>
  <si>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</si>
  <si>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</si>
  <si>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</si>
  <si>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</si>
  <si>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</si>
  <si>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</si>
  <si>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</si>
  <si>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</si>
  <si>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</si>
  <si>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</si>
  <si>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</si>
  <si>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</si>
  <si>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</si>
  <si>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</si>
  <si>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</si>
  <si>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</si>
  <si>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</si>
  <si>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</si>
  <si>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</si>
  <si>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</si>
  <si>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</si>
  <si>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</si>
  <si>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</si>
  <si>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</si>
  <si>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</si>
  <si>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</si>
  <si>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</si>
  <si>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</si>
  <si>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</si>
  <si>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</si>
  <si>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</si>
  <si>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</si>
  <si>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</si>
  <si>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</si>
  <si>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</si>
  <si>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</si>
  <si>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</si>
  <si>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</si>
  <si>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</si>
  <si>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</si>
  <si>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</si>
  <si>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</si>
  <si>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</si>
  <si>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</si>
  <si>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</si>
  <si>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</si>
  <si>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</si>
  <si>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</si>
  <si>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</si>
  <si>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</si>
  <si>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</si>
  <si>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</si>
  <si>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</si>
  <si>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</si>
  <si>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</si>
  <si>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</si>
  <si>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</si>
  <si>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</si>
  <si>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</si>
  <si>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</si>
  <si>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</si>
  <si>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</si>
  <si>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</si>
  <si>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</si>
  <si>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</si>
  <si>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</si>
  <si>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</si>
  <si>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</si>
  <si>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</si>
  <si>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</si>
  <si>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</si>
  <si>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</si>
  <si>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</si>
  <si>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</si>
  <si>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</si>
  <si>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</si>
  <si>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</si>
  <si>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</si>
  <si>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</si>
  <si>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</si>
  <si>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</si>
  <si>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</si>
  <si>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</si>
  <si>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</si>
  <si>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</si>
  <si>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</si>
  <si>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</si>
  <si>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</si>
  <si>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</si>
  <si>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</si>
  <si>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</si>
  <si>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</si>
  <si>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</si>
  <si>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</si>
  <si>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</si>
  <si>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</si>
  <si>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</si>
  <si>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</si>
  <si>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</si>
  <si>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</si>
  <si>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</si>
  <si>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</si>
  <si>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</si>
  <si>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</si>
  <si>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</si>
  <si>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</si>
  <si>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</si>
  <si>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</si>
  <si>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</si>
  <si>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</si>
  <si>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</si>
  <si>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</si>
  <si>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</si>
  <si>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</si>
  <si>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</si>
  <si>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</si>
  <si>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</si>
  <si>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</si>
  <si>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</si>
  <si>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</si>
  <si>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</si>
  <si>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</si>
  <si>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</si>
  <si>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</si>
  <si>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</si>
  <si>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</si>
  <si>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</si>
  <si>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</si>
  <si>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</si>
  <si>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</si>
  <si>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</si>
  <si>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</si>
  <si>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</si>
  <si>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</si>
  <si>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</si>
  <si>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</si>
  <si>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</si>
  <si>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</si>
  <si>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</si>
  <si>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</si>
  <si>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</si>
  <si>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</si>
  <si>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</si>
  <si>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</si>
  <si>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</si>
  <si>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</si>
  <si>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</si>
  <si>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</si>
  <si>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</si>
  <si>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</si>
  <si>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</si>
  <si>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</si>
  <si>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</si>
  <si>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</si>
  <si>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</si>
  <si>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</si>
  <si>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</si>
  <si>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</si>
  <si>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</si>
  <si>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</si>
  <si>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</si>
  <si>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</si>
  <si>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</si>
  <si>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</si>
  <si>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</si>
  <si>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</si>
  <si>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</si>
  <si>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</si>
  <si>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</si>
  <si>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</si>
  <si>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</si>
  <si>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</si>
  <si>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</si>
  <si>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</si>
  <si>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</si>
  <si>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</si>
  <si>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</si>
  <si>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</si>
  <si>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</si>
  <si>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</si>
  <si>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</si>
  <si>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</si>
  <si>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</si>
  <si>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</si>
  <si>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</si>
  <si>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</si>
  <si>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</si>
  <si>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</si>
  <si>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</si>
  <si>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</si>
  <si>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</si>
  <si>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</si>
  <si>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</si>
  <si>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</si>
  <si>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</si>
  <si>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</si>
  <si>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</si>
  <si>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</si>
  <si>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</si>
  <si>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</si>
  <si>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</si>
  <si>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</si>
  <si>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</si>
  <si>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</si>
  <si>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</si>
  <si>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</si>
  <si>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</si>
  <si>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</si>
  <si>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</si>
  <si>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</si>
  <si>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</si>
  <si>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</si>
  <si>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</si>
  <si>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</si>
  <si>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</si>
  <si>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</si>
  <si>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</si>
  <si>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</si>
  <si>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</si>
  <si>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</si>
  <si>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</si>
  <si>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</si>
  <si>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</si>
  <si>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</si>
  <si>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</si>
  <si>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</si>
  <si>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</si>
  <si>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</si>
  <si>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</si>
  <si>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</si>
  <si>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</si>
  <si>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</si>
  <si>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</si>
  <si>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</si>
  <si>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</si>
  <si>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</si>
  <si>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</si>
  <si>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</si>
  <si>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</si>
  <si>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</si>
  <si>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</si>
  <si>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</si>
  <si>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</si>
  <si>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</si>
  <si>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</si>
  <si>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</si>
  <si>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</si>
  <si>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</si>
  <si>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</si>
  <si>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</si>
  <si>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</si>
  <si>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</si>
  <si>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</si>
  <si>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</si>
  <si>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</si>
  <si>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</si>
  <si>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</si>
  <si>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</si>
  <si>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</si>
  <si>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</si>
  <si>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</si>
  <si>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</si>
  <si>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</si>
  <si>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</si>
  <si>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</si>
  <si>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</si>
  <si>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</si>
  <si>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</si>
  <si>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</si>
  <si>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</si>
  <si>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</si>
  <si>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</si>
  <si>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</si>
  <si>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</si>
  <si>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</si>
  <si>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</si>
  <si>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</si>
  <si>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</si>
  <si>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</si>
  <si>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</si>
  <si>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</si>
  <si>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</si>
  <si>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</si>
  <si>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</si>
  <si>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</si>
  <si>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</si>
  <si>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</si>
  <si>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</si>
  <si>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</si>
  <si>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</si>
  <si>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</si>
  <si>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</si>
  <si>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</si>
  <si>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</si>
  <si>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</si>
  <si>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</si>
  <si>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</si>
  <si>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</si>
  <si>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</si>
  <si>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</si>
  <si>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</si>
  <si>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</si>
  <si>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</si>
  <si>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</si>
  <si>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</si>
  <si>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</si>
  <si>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</si>
  <si>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</si>
  <si>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</si>
  <si>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</si>
  <si>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</si>
  <si>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</si>
  <si>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</si>
  <si>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</si>
  <si>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</si>
  <si>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</si>
  <si>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</si>
  <si>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</si>
  <si>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</si>
  <si>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</si>
  <si>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</si>
  <si>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</si>
  <si>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</si>
  <si>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</si>
  <si>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</si>
  <si>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</si>
  <si>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</si>
  <si>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</si>
  <si>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</si>
  <si>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</si>
  <si>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</si>
  <si>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</si>
  <si>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</si>
  <si>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</si>
  <si>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</si>
  <si>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</si>
  <si>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</si>
  <si>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</si>
  <si>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</si>
  <si>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</si>
  <si>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</si>
  <si>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</si>
  <si>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</si>
  <si>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</si>
  <si>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</si>
  <si>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</si>
  <si>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</si>
  <si>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</si>
  <si>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</si>
  <si>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</si>
  <si>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</si>
  <si>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</si>
  <si>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</si>
  <si>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</si>
  <si>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</si>
  <si>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</si>
  <si>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</si>
  <si>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</si>
  <si>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</si>
  <si>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</si>
  <si>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</si>
  <si>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</si>
  <si>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</si>
  <si>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</si>
  <si>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</si>
  <si>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</si>
  <si>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</si>
  <si>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</si>
  <si>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</si>
  <si>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</si>
  <si>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</si>
  <si>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</si>
  <si>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</si>
  <si>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</si>
  <si>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</si>
  <si>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</si>
  <si>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</si>
  <si>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</si>
  <si>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</si>
  <si>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</si>
  <si>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</si>
  <si>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</si>
  <si>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</si>
  <si>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</si>
  <si>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</si>
  <si>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</si>
  <si>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</si>
  <si>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</si>
  <si>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</si>
  <si>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</si>
  <si>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</si>
  <si>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</si>
  <si>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</si>
  <si>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</si>
  <si>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</si>
  <si>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</si>
  <si>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</si>
  <si>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</si>
  <si>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</si>
  <si>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</si>
  <si>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</si>
  <si>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</si>
  <si>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</si>
  <si>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</si>
  <si>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</si>
  <si>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</si>
  <si>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</si>
  <si>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</si>
  <si>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</si>
  <si>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</si>
  <si>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</si>
  <si>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</si>
  <si>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</si>
  <si>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</si>
  <si>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</si>
  <si>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</si>
  <si>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</si>
  <si>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</si>
  <si>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</si>
  <si>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</si>
  <si>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</si>
  <si>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</si>
  <si>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</si>
  <si>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</si>
  <si>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</si>
  <si>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</si>
  <si>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</si>
  <si>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</si>
  <si>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</si>
  <si>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</si>
  <si>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</si>
  <si>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</si>
  <si>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</si>
  <si>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</si>
  <si>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</si>
  <si>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</si>
  <si>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</si>
  <si>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</si>
  <si>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</si>
  <si>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</si>
  <si>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</si>
  <si>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</si>
  <si>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</si>
  <si>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</si>
  <si>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</si>
  <si>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</si>
  <si>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</si>
  <si>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</si>
  <si>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</si>
  <si>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</si>
  <si>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</si>
  <si>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</si>
  <si>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</si>
  <si>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</si>
  <si>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</si>
  <si>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</si>
  <si>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</si>
  <si>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</si>
  <si>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</si>
  <si>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</si>
  <si>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</si>
  <si>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</si>
  <si>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</si>
  <si>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</si>
  <si>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</si>
  <si>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</si>
  <si>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</si>
  <si>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</si>
  <si>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</si>
  <si>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</si>
  <si>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</si>
  <si>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</si>
  <si>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</si>
  <si>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</si>
  <si>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</si>
  <si>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</si>
  <si>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</si>
  <si>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</si>
  <si>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</si>
  <si>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</si>
  <si>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</si>
  <si>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</si>
  <si>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</si>
  <si>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</si>
  <si>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</si>
  <si>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</si>
  <si>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</si>
  <si>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</si>
  <si>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</si>
  <si>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</si>
  <si>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</si>
  <si>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</si>
  <si>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</si>
  <si>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</si>
  <si>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</si>
  <si>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</si>
  <si>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</si>
  <si>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</si>
  <si>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</si>
  <si>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</si>
  <si>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</si>
  <si>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</si>
  <si>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</si>
  <si>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</si>
  <si>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</si>
  <si>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</si>
  <si>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</si>
  <si>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</si>
  <si>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</si>
  <si>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</si>
  <si>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</si>
  <si>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</si>
  <si>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</si>
  <si>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</si>
  <si>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</si>
  <si>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</si>
  <si>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</si>
  <si>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</si>
  <si>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</si>
  <si>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</si>
  <si>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</si>
  <si>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</si>
  <si>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</si>
  <si>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</si>
  <si>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</si>
  <si>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</si>
  <si>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</si>
  <si>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</si>
  <si>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</si>
  <si>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</si>
  <si>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</si>
  <si>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</si>
  <si>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</si>
  <si>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</si>
  <si>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</si>
  <si>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</si>
  <si>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</si>
  <si>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</si>
  <si>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</si>
  <si>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</si>
  <si>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</si>
  <si>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</si>
  <si>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</si>
  <si>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</si>
  <si>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</si>
  <si>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</si>
  <si>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</si>
  <si>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</si>
  <si>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</si>
  <si>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</si>
  <si>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</si>
  <si>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</si>
  <si>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</si>
  <si>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</si>
  <si>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</si>
  <si>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</si>
  <si>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</si>
  <si>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</si>
  <si>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</si>
  <si>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</si>
  <si>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</si>
  <si>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</si>
  <si>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</si>
  <si>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</si>
  <si>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</si>
  <si>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</si>
  <si>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</si>
  <si>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</si>
  <si>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</si>
  <si>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</si>
  <si>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</si>
  <si>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</si>
  <si>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</si>
  <si>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</si>
  <si>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</si>
  <si>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</si>
  <si>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</si>
  <si>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</si>
  <si>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</si>
  <si>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</si>
  <si>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</si>
  <si>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</si>
  <si>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</si>
  <si>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</si>
  <si>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</si>
  <si>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</si>
  <si>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</si>
  <si>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</si>
  <si>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</si>
  <si>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</si>
  <si>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</si>
  <si>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</si>
  <si>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</si>
  <si>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</si>
  <si>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</si>
  <si>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</si>
  <si>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</si>
  <si>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</si>
  <si>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</si>
  <si>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</si>
  <si>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</si>
  <si>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</si>
  <si>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</si>
  <si>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</si>
  <si>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</si>
  <si>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</si>
  <si>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</si>
  <si>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</si>
  <si>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</si>
  <si>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</si>
  <si>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</si>
  <si>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</si>
  <si>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</si>
  <si>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</si>
  <si>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</si>
  <si>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</si>
  <si>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</si>
  <si>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</si>
  <si>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</si>
  <si>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</si>
  <si>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</si>
  <si>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</si>
  <si>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</si>
  <si>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</si>
  <si>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</si>
  <si>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</si>
  <si>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</si>
  <si>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</si>
  <si>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</si>
  <si>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</si>
  <si>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</si>
  <si>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</si>
  <si>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</si>
  <si>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</si>
  <si>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</si>
  <si>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</si>
  <si>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</si>
  <si>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</si>
  <si>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</si>
  <si>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</si>
  <si>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</si>
  <si>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</si>
  <si>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</si>
  <si>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</si>
  <si>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</si>
  <si>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</si>
  <si>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</si>
  <si>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</si>
  <si>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</si>
  <si>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</si>
  <si>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</si>
  <si>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</si>
  <si>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</si>
  <si>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</si>
  <si>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</si>
  <si>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</si>
  <si>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</si>
  <si>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</si>
  <si>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</si>
  <si>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</si>
  <si>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</si>
  <si>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</si>
  <si>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</si>
  <si>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</si>
  <si>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</si>
  <si>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</si>
  <si>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</si>
  <si>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</si>
  <si>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</si>
  <si>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</si>
  <si>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</si>
  <si>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</si>
  <si>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</si>
  <si>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</si>
  <si>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</si>
  <si>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</si>
  <si>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</si>
  <si>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</si>
  <si>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</si>
  <si>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</si>
  <si>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</si>
  <si>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</si>
  <si>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</si>
  <si>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</si>
  <si>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</si>
  <si>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</si>
  <si>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</si>
  <si>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</si>
  <si>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</si>
  <si>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</si>
  <si>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</si>
  <si>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</si>
  <si>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</si>
  <si>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</si>
  <si>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</si>
  <si>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</si>
  <si>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</si>
  <si>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</si>
  <si>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</si>
  <si>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</si>
  <si>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</si>
  <si>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</si>
  <si>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</si>
  <si>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</si>
  <si>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</si>
  <si>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</si>
  <si>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</si>
  <si>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</si>
  <si>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</si>
  <si>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</si>
  <si>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</si>
  <si>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</si>
  <si>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</si>
  <si>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</si>
  <si>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</si>
  <si>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</si>
  <si>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</si>
  <si>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</si>
  <si>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</si>
  <si>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</si>
  <si>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</si>
  <si>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</si>
  <si>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</si>
  <si>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</si>
  <si>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</si>
  <si>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</si>
  <si>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</si>
  <si>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</si>
  <si>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</si>
  <si>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</si>
  <si>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</si>
  <si>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</si>
  <si>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</si>
  <si>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</si>
  <si>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</si>
  <si>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</si>
  <si>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</si>
  <si>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</si>
  <si>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</si>
  <si>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</si>
  <si>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</si>
  <si>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</si>
  <si>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</si>
  <si>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</si>
  <si>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</si>
  <si>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</si>
  <si>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</si>
  <si>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</si>
  <si>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</si>
  <si>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</si>
  <si>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</si>
  <si>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</si>
  <si>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</si>
  <si>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</si>
  <si>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</si>
  <si>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</si>
  <si>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</si>
  <si>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</si>
  <si>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</si>
  <si>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</si>
  <si>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</si>
  <si>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</si>
  <si>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</si>
  <si>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</si>
  <si>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</si>
  <si>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</si>
  <si>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</si>
  <si>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</si>
  <si>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</si>
  <si>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</si>
  <si>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</si>
  <si>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</si>
  <si>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</si>
  <si>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</si>
  <si>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</si>
  <si>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</si>
  <si>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</si>
  <si>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</si>
  <si>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</si>
  <si>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</si>
  <si>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</si>
  <si>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</si>
  <si>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</si>
  <si>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</si>
  <si>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</si>
  <si>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</si>
  <si>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</si>
  <si>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</si>
  <si>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</si>
  <si>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</si>
  <si>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</si>
  <si>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</si>
  <si>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</si>
  <si>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</si>
  <si>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</si>
  <si>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</si>
  <si>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</si>
  <si>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</si>
  <si>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</si>
  <si>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</si>
  <si>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</si>
  <si>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</si>
  <si>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</si>
  <si>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</si>
  <si>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</si>
  <si>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</si>
  <si>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</si>
  <si>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</si>
  <si>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</si>
  <si>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</si>
  <si>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</si>
  <si>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</si>
  <si>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</si>
  <si>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</si>
  <si>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</si>
  <si>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</si>
  <si>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</si>
  <si>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</si>
  <si>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</si>
  <si>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</si>
  <si>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</si>
  <si>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</si>
  <si>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</si>
  <si>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</si>
  <si>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</si>
  <si>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</si>
  <si>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</si>
  <si>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</si>
  <si>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</si>
  <si>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</si>
  <si>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</si>
  <si>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</si>
  <si>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</si>
  <si>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</si>
  <si>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</si>
  <si>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</si>
  <si>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</si>
  <si>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</si>
  <si>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</si>
  <si>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</si>
  <si>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</si>
  <si>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</si>
  <si>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</si>
  <si>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</si>
  <si>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</si>
  <si>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</si>
  <si>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</si>
  <si>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</si>
  <si>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</si>
  <si>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</si>
  <si>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</si>
  <si>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</si>
  <si>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</si>
  <si>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</si>
  <si>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</si>
  <si>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</si>
  <si>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</si>
  <si>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</si>
  <si>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</si>
  <si>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</si>
  <si>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</si>
  <si>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</si>
  <si>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</si>
  <si>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</si>
  <si>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</si>
  <si>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</si>
  <si>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</si>
  <si>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</si>
  <si>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</si>
  <si>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</si>
  <si>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</si>
  <si>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</si>
  <si>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</si>
  <si>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</si>
  <si>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</si>
  <si>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</si>
  <si>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</si>
  <si>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</si>
  <si>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</si>
  <si>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</si>
  <si>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</si>
  <si>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</si>
  <si>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</si>
  <si>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</si>
  <si>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</si>
  <si>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</si>
  <si>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</si>
  <si>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</si>
  <si>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</si>
  <si>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</si>
  <si>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</si>
  <si>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</si>
  <si>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</si>
  <si>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</si>
  <si>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</si>
  <si>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</si>
  <si>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</si>
  <si>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</si>
  <si>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</si>
  <si>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</si>
  <si>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</si>
  <si>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</si>
  <si>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</si>
  <si>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</si>
  <si>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</si>
  <si>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</si>
  <si>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</si>
  <si>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</si>
  <si>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</si>
  <si>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</si>
  <si>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</si>
  <si>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</si>
  <si>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</si>
  <si>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</si>
  <si>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</si>
  <si>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</si>
  <si>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</si>
  <si>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</si>
  <si>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</si>
  <si>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</si>
  <si>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</si>
  <si>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</si>
  <si>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</si>
  <si>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</si>
  <si>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</si>
  <si>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</si>
  <si>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</si>
  <si>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</si>
  <si>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</si>
  <si>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</si>
  <si>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</si>
  <si>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</si>
  <si>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</si>
  <si>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</si>
  <si>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</si>
  <si>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</si>
  <si>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</si>
  <si>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</si>
  <si>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</si>
  <si>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</si>
  <si>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</si>
  <si>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</si>
  <si>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</si>
  <si>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</si>
  <si>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</si>
  <si>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</si>
  <si>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</si>
  <si>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</si>
  <si>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</si>
  <si>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</si>
  <si>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</si>
  <si>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</si>
  <si>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</si>
  <si>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</si>
  <si>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</si>
  <si>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</si>
  <si>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</si>
  <si>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</si>
  <si>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</si>
  <si>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</si>
  <si>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</si>
  <si>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</si>
  <si>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</si>
  <si>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</si>
  <si>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</si>
  <si>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</si>
  <si>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</si>
  <si>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</si>
  <si>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</si>
  <si>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</si>
  <si>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</si>
  <si>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</si>
  <si>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</si>
  <si>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</si>
  <si>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</si>
  <si>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</si>
  <si>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</si>
  <si>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</si>
  <si>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</si>
  <si>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</si>
  <si>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</si>
  <si>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</si>
  <si>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</si>
  <si>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</si>
  <si>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</si>
  <si>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</si>
  <si>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</si>
  <si>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</si>
  <si>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</si>
  <si>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</si>
  <si>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</si>
  <si>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</si>
  <si>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</si>
  <si>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</si>
  <si>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</si>
  <si>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</si>
  <si>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</si>
  <si>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</si>
  <si>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</si>
  <si>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</si>
  <si>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</si>
  <si>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</si>
  <si>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</si>
  <si>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</si>
  <si>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</si>
  <si>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</si>
  <si>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</si>
  <si>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</si>
  <si>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</si>
  <si>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</si>
  <si>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</si>
  <si>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</si>
  <si>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</si>
  <si>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</si>
  <si>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</si>
  <si>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</si>
  <si>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</si>
  <si>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</si>
  <si>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</si>
  <si>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</si>
  <si>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</si>
  <si>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</si>
  <si>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</si>
  <si>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</si>
  <si>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</si>
  <si>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</si>
  <si>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</si>
  <si>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</si>
  <si>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</si>
  <si>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</si>
  <si>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</si>
  <si>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</si>
  <si>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</si>
  <si>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</si>
  <si>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</si>
  <si>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</si>
  <si>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</si>
  <si>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</si>
  <si>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</si>
  <si>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</si>
  <si>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</si>
  <si>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</si>
  <si>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</si>
  <si>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</si>
  <si>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</si>
  <si>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</si>
  <si>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</si>
  <si>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</si>
  <si>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</si>
  <si>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</si>
  <si>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</si>
  <si>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</si>
  <si>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</si>
  <si>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</si>
  <si>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</si>
  <si>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</si>
  <si>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</si>
  <si>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</si>
  <si>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</si>
  <si>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</si>
  <si>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</si>
  <si>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</si>
  <si>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</si>
  <si>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</si>
  <si>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</si>
  <si>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</si>
  <si>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</si>
  <si>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</si>
  <si>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</si>
  <si>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</si>
  <si>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</si>
  <si>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</si>
  <si>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</si>
  <si>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</si>
  <si>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</si>
  <si>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</si>
  <si>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</si>
  <si>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</si>
  <si>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</si>
  <si>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</si>
  <si>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</si>
  <si>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</si>
  <si>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</si>
  <si>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</si>
  <si>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</si>
  <si>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</si>
  <si>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</si>
  <si>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</si>
  <si>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</si>
  <si>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</si>
  <si>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</si>
  <si>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</si>
  <si>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</si>
  <si>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</si>
  <si>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</si>
  <si>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</si>
  <si>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</si>
  <si>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</si>
  <si>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</si>
  <si>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</si>
  <si>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</si>
  <si>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</si>
  <si>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</si>
  <si>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</si>
  <si>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</si>
  <si>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</si>
  <si>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</si>
  <si>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</si>
  <si>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</si>
  <si>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</si>
  <si>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</si>
  <si>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</si>
  <si>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</si>
  <si>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</si>
  <si>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</si>
  <si>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</si>
  <si>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</si>
  <si>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</si>
  <si>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</si>
  <si>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</si>
  <si>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</si>
  <si>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</si>
  <si>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</si>
  <si>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</si>
  <si>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</si>
  <si>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</si>
  <si>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</si>
  <si>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</si>
  <si>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</si>
  <si>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</si>
  <si>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</si>
  <si>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</si>
  <si>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</si>
  <si>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</si>
  <si>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</si>
  <si>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</si>
  <si>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</si>
  <si>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</si>
  <si>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</si>
  <si>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</si>
  <si>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</si>
  <si>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</si>
  <si>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</si>
  <si>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</si>
  <si>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</si>
  <si>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</si>
  <si>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</si>
  <si>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</si>
  <si>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</si>
  <si>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</si>
  <si>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</si>
  <si>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</si>
  <si>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</si>
  <si>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</si>
  <si>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</si>
  <si>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</si>
  <si>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</si>
  <si>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</si>
  <si>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</si>
  <si>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</si>
  <si>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</si>
  <si>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</si>
  <si>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</si>
  <si>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</si>
  <si>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</si>
  <si>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</si>
  <si>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</si>
  <si>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</si>
  <si>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</si>
  <si>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</si>
  <si>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</si>
  <si>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</si>
  <si>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</si>
  <si>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</si>
  <si>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</si>
  <si>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</si>
  <si>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</si>
  <si>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</si>
  <si>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</si>
  <si>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</si>
  <si>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</si>
  <si>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</si>
  <si>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</si>
  <si>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</si>
  <si>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</si>
  <si>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</si>
  <si>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</si>
  <si>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</si>
  <si>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</si>
  <si>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</si>
  <si>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</si>
  <si>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</si>
  <si>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</si>
  <si>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</si>
  <si>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</si>
  <si>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</si>
  <si>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</si>
  <si>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</si>
  <si>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</si>
  <si>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</si>
  <si>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</si>
  <si>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</si>
  <si>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</si>
  <si>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</si>
  <si>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</si>
  <si>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</si>
  <si>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</si>
  <si>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</si>
  <si>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</si>
  <si>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</si>
  <si>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</si>
  <si>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</si>
  <si>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</si>
  <si>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</si>
  <si>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</si>
  <si>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</si>
  <si>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</si>
  <si>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</si>
  <si>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</si>
  <si>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</si>
  <si>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</si>
  <si>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</si>
  <si>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</si>
  <si>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</si>
  <si>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</si>
  <si>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</si>
  <si>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</si>
  <si>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</si>
  <si>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</si>
  <si>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</si>
  <si>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</si>
  <si>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</si>
  <si>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</si>
  <si>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</si>
  <si>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</si>
  <si>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</si>
  <si>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</si>
  <si>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</si>
  <si>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</si>
  <si>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</si>
  <si>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</si>
  <si>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</si>
  <si>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</si>
  <si>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</si>
  <si>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</si>
  <si>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</si>
  <si>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</si>
  <si>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</si>
  <si>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</si>
  <si>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</si>
  <si>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</si>
  <si>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</si>
  <si>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</si>
  <si>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</si>
  <si>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</si>
  <si>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</si>
  <si>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</si>
  <si>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</si>
  <si>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</si>
  <si>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</si>
  <si>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</si>
  <si>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</si>
  <si>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</si>
  <si>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</si>
  <si>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</si>
  <si>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</si>
  <si>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</si>
  <si>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</si>
  <si>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</si>
  <si>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</si>
  <si>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</si>
  <si>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</si>
  <si>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</si>
  <si>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</si>
  <si>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</si>
  <si>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</si>
  <si>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</si>
  <si>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</si>
  <si>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</si>
  <si>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</si>
  <si>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</si>
  <si>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</si>
  <si>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</si>
  <si>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</si>
  <si>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</si>
  <si>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</si>
  <si>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</si>
  <si>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</si>
  <si>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</si>
  <si>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</si>
  <si>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</si>
  <si>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</si>
  <si>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</si>
  <si>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</si>
  <si>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</si>
  <si>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</si>
  <si>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</si>
  <si>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</si>
  <si>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</si>
  <si>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</si>
  <si>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</si>
  <si>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</si>
  <si>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</si>
  <si>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</si>
  <si>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</si>
  <si>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</si>
  <si>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</si>
  <si>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</si>
  <si>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</si>
  <si>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</si>
  <si>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</si>
  <si>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</si>
  <si>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</si>
  <si>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</si>
  <si>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</si>
  <si>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</si>
  <si>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</si>
  <si>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</si>
  <si>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</si>
  <si>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</si>
  <si>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</si>
  <si>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</si>
  <si>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</si>
  <si>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</si>
  <si>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</si>
  <si>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</si>
  <si>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</si>
  <si>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</si>
  <si>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</si>
  <si>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</si>
  <si>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</si>
  <si>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</si>
  <si>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</si>
  <si>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</si>
  <si>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</si>
  <si>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</si>
  <si>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</si>
  <si>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</si>
  <si>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</si>
  <si>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</si>
  <si>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</si>
  <si>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</si>
  <si>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</si>
  <si>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</si>
  <si>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</si>
  <si>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</si>
  <si>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</si>
  <si>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</si>
  <si>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</si>
  <si>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</si>
  <si>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</si>
  <si>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</si>
  <si>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</si>
  <si>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</si>
  <si>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</si>
  <si>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</si>
  <si>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</si>
  <si>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</si>
  <si>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</si>
  <si>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</si>
  <si>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</si>
  <si>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</si>
  <si>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</si>
  <si>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</si>
  <si>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</si>
  <si>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</si>
  <si>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</si>
  <si>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</si>
  <si>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</si>
  <si>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</si>
  <si>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</si>
  <si>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</si>
  <si>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</si>
  <si>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</si>
  <si>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</si>
  <si>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</si>
  <si>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</si>
  <si>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</si>
  <si>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</si>
  <si>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</si>
  <si>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</si>
  <si>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</si>
  <si>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</si>
  <si>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</si>
  <si>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</si>
  <si>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</si>
  <si>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</si>
  <si>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</si>
  <si>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</si>
  <si>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</si>
  <si>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</si>
  <si>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</si>
  <si>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</si>
  <si>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</si>
  <si>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</si>
  <si>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</si>
  <si>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</si>
  <si>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</si>
  <si>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</si>
  <si>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</si>
  <si>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</si>
  <si>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</si>
  <si>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</si>
  <si>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</si>
  <si>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</si>
  <si>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</si>
  <si>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</si>
  <si>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</si>
  <si>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</si>
  <si>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</si>
  <si>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</si>
  <si>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</si>
  <si>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</si>
  <si>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</si>
  <si>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</si>
  <si>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</si>
  <si>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</si>
  <si>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</si>
  <si>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</si>
  <si>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</si>
  <si>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</si>
  <si>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</si>
  <si>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</si>
  <si>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</si>
  <si>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</si>
  <si>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</si>
  <si>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</si>
  <si>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</si>
  <si>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</si>
  <si>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</si>
  <si>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</si>
  <si>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</si>
  <si>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</si>
  <si>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</si>
  <si>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</si>
  <si>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</si>
  <si>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</si>
  <si>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</si>
  <si>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</si>
  <si>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</si>
  <si>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</si>
  <si>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</si>
  <si>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</si>
  <si>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</si>
  <si>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</si>
  <si>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</si>
  <si>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</si>
  <si>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</si>
  <si>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</si>
  <si>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</si>
  <si>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</si>
  <si>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</si>
  <si>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</si>
  <si>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</si>
  <si>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</si>
  <si>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</si>
  <si>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</si>
  <si>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</si>
  <si>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</si>
  <si>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</si>
  <si>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</si>
  <si>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</si>
  <si>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</si>
  <si>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</si>
  <si>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</si>
  <si>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</si>
  <si>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</si>
  <si>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</si>
  <si>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</si>
  <si>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</si>
  <si>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</si>
  <si>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</si>
  <si>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</si>
  <si>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</si>
  <si>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</si>
  <si>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</si>
  <si>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</si>
  <si>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</si>
  <si>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</si>
  <si>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</si>
  <si>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</si>
  <si>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</si>
  <si>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</si>
  <si>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</si>
  <si>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</si>
  <si>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</si>
  <si>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</si>
  <si>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</si>
  <si>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</si>
  <si>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</si>
  <si>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</si>
  <si>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</si>
  <si>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</si>
  <si>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</si>
  <si>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</si>
  <si>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</si>
  <si>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</si>
  <si>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</si>
  <si>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</si>
  <si>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</si>
  <si>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</si>
  <si>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</si>
  <si>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</si>
  <si>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</si>
  <si>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</si>
  <si>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</si>
  <si>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</si>
  <si>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</si>
  <si>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</si>
  <si>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</si>
  <si>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</si>
  <si>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</si>
  <si>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</si>
  <si>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</si>
  <si>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</si>
  <si>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</si>
  <si>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</si>
  <si>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</si>
  <si>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</si>
  <si>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</si>
  <si>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</si>
  <si>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</si>
  <si>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</si>
  <si>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</si>
  <si>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</si>
  <si>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</si>
  <si>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</si>
  <si>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</si>
  <si>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</si>
  <si>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</si>
  <si>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</si>
  <si>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</si>
  <si>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</si>
  <si>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</si>
  <si>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</si>
  <si>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</si>
  <si>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</si>
  <si>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</si>
  <si>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</si>
  <si>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</si>
  <si>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</si>
  <si>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</si>
  <si>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</si>
  <si>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</si>
  <si>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</si>
  <si>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</si>
  <si>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</si>
  <si>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</si>
  <si>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</si>
  <si>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</si>
  <si>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</si>
  <si>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</si>
  <si>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</si>
  <si>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</si>
  <si>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</si>
  <si>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</si>
  <si>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</si>
  <si>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</si>
  <si>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</si>
  <si>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</si>
  <si>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</si>
  <si>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</si>
  <si>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</si>
  <si>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</si>
  <si>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</si>
  <si>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</si>
  <si>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</si>
  <si>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</si>
  <si>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</si>
  <si>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</si>
  <si>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</si>
  <si>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</si>
  <si>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</si>
  <si>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</si>
  <si>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</si>
  <si>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</si>
  <si>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</si>
  <si>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</si>
  <si>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</si>
  <si>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</si>
  <si>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</si>
  <si>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</si>
  <si>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</si>
  <si>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</si>
  <si>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</si>
  <si>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</si>
  <si>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</si>
  <si>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</si>
  <si>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</si>
  <si>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</si>
  <si>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</si>
  <si>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</si>
  <si>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</si>
  <si>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</si>
  <si>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</si>
  <si>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</si>
  <si>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</si>
  <si>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</si>
  <si>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</si>
  <si>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</si>
  <si>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</si>
  <si>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</si>
  <si>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</si>
  <si>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</si>
  <si>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</si>
  <si>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</si>
  <si>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</si>
  <si>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</si>
  <si>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</si>
  <si>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</si>
  <si>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</si>
  <si>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</si>
  <si>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</si>
  <si>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</si>
  <si>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</si>
  <si>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</si>
  <si>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</si>
  <si>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</si>
  <si>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</si>
  <si>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</si>
  <si>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</si>
  <si>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</si>
  <si>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</si>
  <si>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</si>
  <si>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</si>
  <si>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</si>
  <si>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</si>
  <si>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</si>
  <si>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</si>
  <si>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</si>
  <si>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</si>
  <si>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</si>
  <si>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</si>
  <si>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</si>
  <si>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</si>
  <si>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</si>
  <si>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</si>
  <si>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</si>
  <si>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</si>
  <si>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</si>
  <si>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</si>
  <si>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</si>
  <si>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</si>
  <si>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</si>
  <si>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</si>
  <si>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</si>
  <si>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</si>
  <si>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</si>
  <si>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</si>
  <si>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</si>
  <si>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</si>
  <si>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</si>
  <si>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</si>
  <si>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</si>
  <si>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</si>
  <si>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</si>
  <si>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</si>
  <si>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</si>
  <si>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</si>
  <si>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</si>
  <si>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</si>
  <si>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</si>
  <si>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</si>
  <si>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</si>
  <si>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</si>
  <si>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</si>
  <si>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</si>
  <si>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</si>
  <si>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</si>
  <si>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</si>
  <si>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</si>
  <si>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</si>
  <si>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</si>
  <si>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</si>
  <si>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</si>
  <si>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</si>
  <si>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</si>
  <si>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</si>
  <si>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</si>
  <si>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</si>
  <si>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</si>
  <si>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</si>
  <si>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</si>
  <si>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</si>
  <si>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</si>
  <si>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</si>
  <si>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</si>
  <si>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</si>
  <si>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</si>
  <si>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</si>
  <si>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</si>
  <si>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</si>
  <si>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</si>
  <si>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</si>
  <si>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</si>
  <si>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</si>
  <si>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</si>
  <si>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</si>
  <si>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</si>
  <si>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</si>
  <si>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</si>
  <si>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</si>
  <si>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</si>
  <si>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</si>
  <si>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</si>
  <si>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</si>
  <si>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</si>
  <si>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</si>
  <si>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</si>
  <si>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</si>
  <si>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</si>
  <si>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</si>
  <si>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</si>
  <si>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</si>
  <si>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</si>
  <si>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</si>
  <si>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</si>
  <si>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</si>
  <si>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</si>
  <si>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</si>
  <si>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</si>
  <si>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</si>
  <si>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</si>
  <si>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</si>
  <si>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</si>
  <si>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</si>
  <si>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</si>
  <si>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</si>
  <si>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</si>
  <si>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</si>
  <si>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</si>
  <si>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</si>
  <si>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</si>
  <si>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</si>
  <si>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</si>
  <si>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</si>
  <si>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</si>
  <si>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</si>
  <si>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</si>
  <si>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</si>
  <si>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</si>
  <si>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</si>
  <si>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</si>
  <si>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</si>
  <si>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</si>
  <si>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</si>
  <si>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</si>
  <si>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</si>
  <si>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</si>
  <si>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</si>
  <si>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</si>
  <si>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</si>
  <si>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</si>
  <si>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</si>
  <si>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</si>
  <si>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</si>
  <si>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</si>
  <si>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</si>
  <si>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</si>
  <si>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</si>
  <si>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</si>
  <si>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</si>
  <si>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</si>
  <si>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</si>
  <si>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</si>
  <si>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</si>
  <si>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</si>
  <si>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</si>
  <si>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</si>
  <si>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</si>
  <si>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</si>
  <si>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</si>
  <si>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</si>
  <si>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</si>
  <si>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</si>
  <si>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</si>
  <si>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</si>
  <si>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</si>
  <si>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</si>
  <si>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</si>
  <si>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</si>
  <si>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</si>
  <si>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</si>
  <si>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</si>
  <si>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</si>
  <si>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</si>
  <si>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</si>
  <si>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</si>
  <si>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</si>
  <si>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</si>
  <si>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</si>
  <si>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</si>
  <si>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</si>
  <si>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</si>
  <si>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</si>
  <si>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</si>
  <si>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</si>
  <si>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</si>
  <si>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</si>
  <si>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</si>
  <si>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</si>
  <si>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</si>
  <si>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</si>
  <si>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</si>
  <si>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</si>
  <si>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</si>
  <si>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</si>
  <si>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</si>
  <si>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</si>
  <si>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</si>
  <si>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</si>
  <si>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</si>
  <si>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</si>
  <si>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</si>
  <si>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</si>
  <si>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</si>
  <si>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</si>
  <si>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</si>
  <si>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</si>
  <si>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</si>
  <si>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</si>
  <si>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</si>
  <si>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</si>
  <si>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</si>
  <si>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</si>
  <si>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</si>
  <si>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</si>
  <si>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</si>
  <si>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</si>
  <si>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</si>
  <si>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</si>
  <si>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</si>
  <si>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</si>
  <si>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</si>
  <si>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</si>
  <si>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</si>
  <si>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</si>
  <si>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</si>
  <si>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</si>
  <si>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</si>
  <si>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</si>
  <si>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</si>
  <si>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</si>
  <si>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</si>
  <si>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</si>
  <si>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</si>
  <si>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</si>
  <si>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</si>
  <si>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</si>
  <si>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</si>
  <si>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</si>
  <si>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</si>
  <si>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</si>
  <si>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</si>
  <si>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</si>
  <si>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</si>
  <si>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</si>
  <si>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</si>
  <si>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</si>
  <si>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</si>
  <si>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</si>
  <si>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</si>
  <si>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</si>
  <si>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</si>
  <si>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</si>
  <si>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</si>
  <si>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</si>
  <si>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</si>
  <si>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</si>
  <si>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</si>
  <si>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</si>
  <si>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</si>
  <si>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</si>
  <si>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</si>
  <si>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</si>
  <si>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</si>
  <si>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</si>
  <si>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</si>
  <si>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</si>
  <si>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</si>
  <si>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</si>
  <si>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</si>
  <si>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</si>
  <si>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</si>
  <si>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</si>
  <si>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</si>
  <si>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</si>
  <si>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</si>
  <si>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</si>
  <si>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</si>
  <si>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</si>
  <si>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</si>
  <si>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</si>
  <si>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</si>
  <si>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</si>
  <si>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</si>
  <si>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</si>
  <si>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</si>
  <si>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</si>
  <si>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</si>
  <si>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</si>
  <si>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</si>
  <si>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</si>
  <si>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</si>
  <si>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</si>
  <si>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</si>
  <si>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</si>
  <si>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</si>
  <si>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</si>
  <si>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</si>
  <si>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</si>
  <si>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</si>
  <si>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</si>
  <si>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</si>
  <si>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</si>
  <si>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</si>
  <si>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</si>
  <si>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</si>
  <si>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</si>
  <si>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</si>
  <si>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</si>
  <si>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</si>
  <si>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</si>
  <si>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</si>
  <si>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</si>
  <si>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</si>
  <si>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</si>
  <si>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</si>
  <si>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</si>
  <si>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</si>
  <si>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</si>
  <si>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</si>
  <si>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</si>
  <si>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</si>
  <si>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</si>
  <si>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</si>
  <si>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</si>
  <si>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</si>
  <si>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</si>
  <si>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</si>
  <si>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</si>
  <si>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</si>
  <si>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</si>
  <si>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</si>
  <si>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</si>
  <si>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</si>
  <si>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</si>
  <si>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</si>
  <si>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</si>
  <si>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</si>
  <si>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</si>
  <si>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</si>
  <si>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</si>
  <si>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</si>
  <si>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</si>
  <si>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</si>
  <si>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</si>
  <si>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</si>
  <si>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</si>
  <si>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</si>
  <si>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</si>
  <si>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</si>
  <si>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</si>
  <si>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</si>
  <si>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</si>
  <si>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</si>
  <si>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</si>
  <si>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</si>
  <si>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</si>
  <si>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</si>
  <si>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</si>
  <si>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</si>
  <si>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</si>
  <si>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</si>
  <si>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</si>
  <si>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</si>
  <si>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</si>
  <si>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</si>
  <si>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</si>
  <si>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</si>
  <si>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</si>
  <si>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</si>
  <si>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</si>
  <si>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</si>
  <si>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</si>
  <si>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</si>
  <si>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</si>
  <si>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</si>
  <si>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</si>
  <si>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</si>
  <si>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</si>
  <si>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</si>
  <si>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</si>
  <si>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</si>
  <si>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</si>
  <si>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</si>
  <si>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</si>
  <si>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</si>
  <si>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</si>
  <si>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</si>
  <si>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</si>
  <si>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</si>
  <si>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</si>
  <si>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</si>
  <si>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</si>
  <si>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</si>
  <si>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</si>
  <si>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</si>
  <si>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</si>
  <si>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</si>
  <si>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</si>
  <si>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</si>
  <si>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</si>
  <si>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</si>
  <si>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</si>
  <si>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</si>
  <si>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</si>
  <si>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</si>
  <si>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</si>
  <si>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</si>
  <si>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</si>
  <si>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</si>
  <si>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</si>
  <si>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</si>
  <si>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</si>
  <si>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</si>
  <si>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</si>
  <si>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</si>
  <si>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</si>
  <si>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</si>
  <si>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</si>
  <si>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</si>
  <si>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</si>
  <si>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</si>
  <si>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</si>
  <si>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</si>
  <si>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</si>
  <si>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</si>
  <si>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</si>
  <si>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</si>
  <si>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</si>
  <si>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</si>
  <si>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</si>
  <si>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</si>
  <si>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</si>
  <si>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</si>
  <si>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</si>
  <si>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</si>
  <si>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</si>
  <si>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</si>
  <si>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</si>
  <si>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</si>
  <si>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</si>
  <si>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</si>
  <si>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</si>
  <si>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</si>
  <si>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</si>
  <si>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</si>
  <si>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</si>
  <si>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</si>
  <si>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</si>
  <si>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</si>
  <si>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</si>
  <si>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</si>
  <si>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</si>
  <si>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</si>
  <si>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</si>
  <si>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</si>
  <si>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</si>
  <si>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</si>
  <si>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</si>
  <si>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</si>
  <si>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</si>
  <si>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</si>
  <si>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</si>
  <si>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</si>
  <si>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</si>
  <si>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</si>
  <si>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</si>
  <si>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</si>
  <si>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</si>
  <si>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</si>
  <si>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</si>
  <si>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</si>
  <si>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</si>
  <si>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</si>
  <si>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</si>
  <si>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</si>
  <si>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</si>
  <si>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</si>
  <si>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</si>
  <si>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</si>
  <si>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</si>
  <si>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</si>
  <si>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</si>
  <si>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</si>
  <si>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</si>
  <si>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</si>
  <si>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</si>
  <si>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</si>
  <si>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</si>
  <si>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</si>
  <si>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</si>
  <si>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</si>
  <si>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</si>
  <si>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</si>
  <si>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</si>
  <si>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</si>
  <si>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</si>
  <si>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</si>
  <si>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</si>
  <si>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</si>
  <si>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</si>
  <si>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</si>
  <si>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</si>
  <si>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</si>
  <si>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</si>
  <si>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</si>
  <si>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</si>
  <si>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</si>
  <si>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</si>
  <si>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</si>
  <si>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</si>
  <si>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</si>
  <si>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</si>
  <si>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</si>
  <si>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</si>
  <si>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</si>
  <si>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</si>
  <si>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</si>
  <si>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</si>
  <si>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</si>
  <si>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</si>
  <si>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</si>
  <si>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</si>
  <si>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</si>
  <si>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</si>
  <si>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</si>
  <si>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</si>
  <si>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</si>
  <si>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</si>
  <si>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</si>
  <si>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</si>
  <si>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</si>
  <si>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</si>
  <si>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</si>
  <si>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</si>
  <si>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</si>
  <si>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</si>
  <si>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</si>
  <si>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</si>
  <si>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</si>
  <si>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</si>
  <si>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</si>
  <si>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</si>
  <si>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</si>
  <si>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</si>
  <si>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</si>
  <si>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</si>
  <si>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</si>
  <si>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</si>
  <si>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</si>
  <si>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</si>
  <si>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</si>
  <si>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</si>
  <si>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</si>
  <si>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</si>
  <si>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</si>
  <si>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</si>
  <si>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</si>
  <si>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</si>
  <si>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</si>
  <si>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</si>
  <si>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</si>
  <si>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</si>
  <si>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</si>
  <si>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</si>
  <si>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</si>
  <si>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</si>
  <si>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</si>
  <si>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</si>
  <si>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</si>
  <si>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</si>
  <si>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</si>
  <si>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</si>
  <si>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</si>
  <si>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</si>
  <si>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</si>
  <si>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</si>
  <si>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</si>
  <si>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</si>
  <si>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</si>
  <si>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</si>
  <si>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</si>
  <si>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</si>
  <si>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</si>
  <si>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</si>
  <si>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</si>
  <si>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</si>
  <si>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</si>
  <si>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</si>
  <si>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</si>
  <si>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</si>
  <si>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</si>
  <si>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</si>
  <si>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</si>
  <si>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</si>
  <si>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</si>
  <si>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</si>
  <si>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</si>
  <si>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</si>
  <si>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</si>
  <si>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</si>
  <si>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</si>
  <si>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</si>
  <si>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</si>
  <si>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</si>
  <si>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</si>
  <si>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</si>
  <si>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</si>
  <si>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</si>
  <si>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</si>
  <si>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</si>
  <si>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</si>
  <si>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</si>
  <si>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</si>
  <si>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</si>
  <si>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</si>
  <si>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</si>
  <si>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</si>
  <si>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</si>
  <si>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</si>
  <si>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</si>
  <si>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</si>
  <si>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</si>
  <si>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</si>
  <si>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</si>
  <si>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</si>
  <si>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</si>
  <si>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</si>
  <si>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</si>
  <si>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</si>
  <si>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</si>
  <si>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</si>
  <si>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</si>
  <si>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</si>
  <si>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</si>
  <si>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</si>
  <si>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</si>
  <si>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</si>
  <si>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</si>
  <si>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</si>
  <si>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</si>
  <si>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</si>
  <si>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</si>
  <si>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</si>
  <si>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</si>
  <si>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</si>
  <si>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</si>
  <si>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</si>
  <si>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</si>
  <si>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</si>
  <si>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</si>
  <si>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</si>
  <si>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</si>
  <si>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</si>
  <si>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</si>
  <si>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</si>
  <si>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</si>
  <si>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</si>
  <si>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</si>
  <si>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</si>
  <si>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</si>
  <si>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</si>
  <si>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</si>
  <si>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</si>
  <si>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</si>
  <si>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</si>
  <si>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</si>
  <si>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</si>
  <si>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</si>
  <si>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</si>
  <si>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</si>
  <si>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</si>
  <si>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</si>
  <si>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</si>
  <si>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</si>
  <si>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</si>
  <si>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</si>
  <si>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</si>
  <si>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</si>
  <si>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</si>
  <si>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</si>
  <si>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</si>
  <si>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</si>
  <si>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</si>
  <si>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</si>
  <si>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</si>
  <si>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</si>
  <si>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</si>
  <si>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</si>
  <si>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</si>
  <si>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</si>
  <si>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</si>
  <si>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</si>
  <si>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</si>
  <si>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</si>
  <si>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</si>
  <si>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</si>
  <si>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</si>
  <si>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</si>
  <si>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</si>
  <si>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</si>
  <si>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</si>
  <si>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</si>
  <si>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</si>
  <si>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</si>
  <si>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</si>
  <si>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</si>
  <si>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</si>
  <si>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</si>
  <si>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</si>
  <si>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</si>
  <si>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</si>
  <si>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</si>
  <si>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</si>
  <si>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</si>
  <si>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</si>
  <si>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</si>
  <si>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</si>
  <si>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</si>
  <si>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</si>
  <si>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</si>
  <si>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</si>
  <si>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</si>
  <si>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</si>
  <si>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</si>
  <si>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</si>
  <si>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</si>
  <si>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</si>
  <si>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</si>
  <si>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</si>
  <si>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</si>
  <si>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</si>
  <si>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</si>
  <si>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</si>
  <si>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</si>
  <si>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</si>
  <si>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</si>
  <si>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</si>
  <si>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</si>
  <si>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</si>
  <si>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</si>
  <si>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</si>
  <si>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</si>
  <si>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</si>
  <si>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</si>
  <si>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</si>
  <si>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</si>
  <si>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</si>
  <si>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</si>
  <si>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</si>
  <si>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</si>
  <si>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</si>
  <si>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</si>
  <si>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</si>
  <si>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</si>
  <si>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</si>
  <si>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</si>
  <si>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</si>
  <si>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</si>
  <si>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</si>
  <si>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</si>
  <si>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</si>
  <si>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</si>
  <si>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</si>
  <si>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</si>
  <si>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</si>
  <si>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</si>
  <si>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</si>
  <si>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</si>
  <si>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</si>
  <si>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</si>
  <si>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</si>
  <si>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</si>
  <si>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</si>
  <si>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</si>
  <si>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</si>
  <si>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</si>
  <si>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</si>
  <si>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</si>
  <si>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</si>
  <si>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</si>
  <si>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</si>
  <si>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</si>
  <si>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</si>
  <si>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</si>
  <si>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</si>
  <si>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</si>
  <si>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</si>
  <si>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</si>
  <si>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</si>
  <si>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</si>
  <si>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</si>
  <si>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</si>
  <si>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</si>
  <si>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</si>
  <si>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</si>
  <si>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</si>
  <si>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</si>
  <si>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</si>
  <si>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</si>
  <si>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</si>
  <si>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</si>
  <si>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</si>
  <si>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</si>
  <si>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</si>
  <si>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</si>
  <si>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</si>
  <si>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</si>
  <si>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</si>
  <si>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</si>
  <si>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</si>
  <si>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</si>
  <si>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</si>
  <si>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</si>
  <si>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</si>
  <si>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</si>
  <si>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</si>
  <si>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</si>
  <si>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</si>
  <si>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</si>
  <si>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</si>
  <si>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</si>
  <si>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</si>
  <si>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</si>
  <si>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</si>
  <si>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</si>
  <si>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</si>
  <si>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</si>
  <si>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</si>
  <si>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</si>
  <si>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</si>
  <si>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</si>
  <si>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</si>
  <si>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</si>
  <si>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</si>
  <si>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</si>
  <si>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</si>
  <si>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</si>
  <si>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</si>
  <si>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</si>
  <si>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</si>
  <si>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</si>
  <si>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</si>
  <si>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</si>
  <si>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</si>
  <si>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</si>
  <si>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</si>
  <si>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</si>
  <si>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</si>
  <si>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</si>
  <si>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</si>
  <si>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</si>
  <si>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</si>
  <si>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</si>
  <si>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</si>
  <si>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</si>
  <si>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</si>
  <si>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</si>
  <si>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</si>
  <si>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</si>
  <si>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</si>
  <si>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</si>
  <si>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</si>
  <si>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</si>
  <si>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</si>
  <si>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</si>
  <si>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</si>
  <si>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</si>
  <si>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</si>
  <si>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</si>
  <si>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</si>
  <si>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</si>
  <si>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</si>
  <si>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</si>
  <si>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</si>
  <si>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</si>
  <si>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</si>
  <si>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</si>
  <si>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</si>
  <si>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</si>
  <si>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</si>
  <si>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</si>
  <si>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</si>
  <si>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</si>
  <si>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</si>
  <si>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</si>
  <si>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</si>
  <si>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</si>
  <si>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</si>
  <si>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</si>
  <si>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</si>
  <si>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</si>
  <si>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</si>
  <si>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</si>
  <si>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</si>
  <si>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</si>
  <si>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</si>
  <si>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</si>
  <si>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</si>
  <si>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</si>
  <si>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</si>
  <si>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</si>
  <si>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</si>
  <si>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</si>
  <si>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</si>
  <si>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</si>
  <si>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</si>
  <si>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</si>
  <si>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</si>
  <si>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</si>
  <si>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</si>
  <si>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</si>
  <si>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</si>
  <si>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</si>
  <si>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</si>
  <si>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</si>
  <si>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</si>
  <si>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</si>
  <si>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</si>
  <si>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</si>
  <si>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</si>
  <si>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</si>
  <si>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</si>
  <si>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</si>
  <si>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</si>
  <si>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</si>
  <si>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</si>
  <si>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</si>
  <si>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</si>
  <si>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</si>
  <si>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</si>
  <si>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</si>
  <si>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</si>
  <si>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</si>
  <si>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</si>
  <si>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</si>
  <si>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</si>
  <si>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</si>
  <si>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</si>
  <si>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</si>
  <si>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</si>
  <si>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</si>
  <si>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</si>
  <si>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</si>
  <si>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</si>
  <si>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</si>
  <si>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</si>
  <si>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</si>
  <si>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</si>
  <si>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</si>
  <si>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</si>
  <si>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</si>
  <si>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</si>
  <si>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</si>
  <si>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</si>
  <si>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</si>
  <si>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</si>
  <si>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</si>
  <si>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</si>
  <si>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</si>
  <si>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</si>
  <si>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</si>
  <si>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</si>
  <si>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</si>
  <si>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</si>
  <si>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</si>
  <si>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</si>
  <si>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</si>
  <si>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</si>
  <si>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</si>
  <si>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</si>
  <si>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</si>
  <si>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</si>
  <si>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</si>
  <si>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</si>
  <si>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</si>
  <si>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</si>
  <si>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</si>
  <si>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</si>
  <si>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</si>
  <si>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</si>
  <si>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</si>
  <si>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</si>
  <si>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</si>
  <si>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</si>
  <si>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</si>
  <si>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</si>
  <si>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</si>
  <si>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</si>
  <si>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</si>
  <si>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</si>
  <si>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</si>
  <si>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</si>
  <si>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</si>
  <si>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</si>
  <si>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</si>
  <si>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</si>
  <si>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</si>
  <si>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</si>
  <si>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</si>
  <si>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</si>
  <si>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</si>
  <si>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</si>
  <si>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</si>
  <si>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</si>
  <si>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</si>
  <si>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</si>
  <si>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</si>
  <si>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</si>
  <si>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</si>
  <si>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</si>
  <si>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</si>
  <si>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</si>
  <si>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</si>
  <si>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</si>
  <si>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</si>
  <si>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</si>
  <si>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</si>
  <si>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</si>
  <si>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</si>
  <si>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</si>
  <si>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</si>
  <si>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</si>
  <si>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</si>
  <si>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</si>
  <si>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</si>
  <si>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</si>
  <si>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</si>
  <si>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</si>
  <si>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</si>
  <si>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</si>
  <si>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</si>
  <si>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</si>
  <si>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</si>
  <si>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</si>
  <si>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</si>
  <si>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</si>
  <si>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</si>
  <si>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</si>
  <si>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</si>
  <si>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</si>
  <si>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</si>
  <si>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</si>
  <si>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</si>
  <si>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</si>
  <si>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</si>
  <si>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</si>
  <si>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</si>
  <si>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</si>
  <si>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</si>
  <si>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</si>
  <si>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</si>
  <si>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</si>
  <si>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</si>
  <si>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</si>
  <si>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</si>
  <si>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</si>
  <si>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</si>
  <si>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</si>
  <si>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</si>
  <si>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</si>
  <si>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</si>
  <si>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</si>
  <si>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</si>
  <si>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</si>
  <si>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</si>
  <si>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</si>
  <si>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</si>
  <si>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</si>
  <si>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</si>
  <si>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</si>
  <si>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</si>
  <si>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</si>
  <si>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</si>
  <si>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</si>
  <si>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</si>
  <si>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</si>
  <si>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</si>
  <si>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</si>
  <si>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</si>
  <si>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</si>
  <si>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</si>
  <si>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</si>
  <si>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</si>
  <si>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</si>
  <si>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</si>
  <si>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</si>
  <si>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</si>
  <si>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</si>
  <si>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</si>
  <si>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</si>
  <si>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</si>
  <si>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</si>
  <si>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</si>
  <si>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</si>
  <si>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</si>
  <si>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</si>
  <si>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</si>
  <si>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</si>
  <si>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</si>
  <si>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</si>
  <si>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</si>
  <si>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</si>
  <si>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</si>
  <si>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</si>
  <si>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</si>
  <si>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</si>
  <si>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</si>
  <si>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</si>
  <si>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</si>
  <si>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</si>
  <si>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</si>
  <si>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</si>
  <si>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</si>
  <si>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</si>
  <si>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</si>
  <si>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</si>
  <si>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</si>
  <si>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</si>
  <si>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</si>
  <si>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</si>
  <si>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</si>
  <si>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</si>
  <si>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</si>
  <si>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</si>
  <si>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</si>
  <si>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</si>
  <si>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</si>
  <si>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</si>
  <si>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</si>
  <si>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</si>
  <si>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</si>
  <si>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</si>
  <si>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</si>
  <si>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</si>
  <si>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</si>
  <si>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</si>
  <si>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</si>
  <si>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</si>
  <si>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</si>
  <si>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</si>
  <si>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</si>
  <si>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</si>
  <si>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</si>
  <si>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</si>
  <si>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</si>
  <si>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</si>
  <si>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</si>
  <si>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</si>
  <si>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</si>
  <si>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</si>
  <si>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</si>
  <si>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</si>
  <si>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</si>
  <si>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</si>
  <si>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</si>
  <si>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</si>
  <si>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</si>
  <si>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</si>
  <si>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</si>
  <si>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</si>
  <si>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</si>
  <si>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</si>
  <si>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</si>
  <si>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</si>
  <si>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</si>
  <si>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</si>
  <si>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</si>
  <si>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</si>
  <si>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</si>
  <si>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</si>
  <si>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</si>
  <si>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</si>
  <si>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</si>
  <si>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</si>
  <si>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</si>
  <si>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</si>
  <si>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</si>
  <si>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</si>
  <si>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</si>
  <si>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</si>
  <si>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</si>
  <si>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</si>
  <si>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</si>
  <si>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</si>
  <si>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</si>
  <si>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</si>
  <si>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</si>
  <si>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</si>
  <si>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</si>
  <si>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</si>
  <si>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</si>
  <si>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</si>
  <si>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</si>
  <si>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</si>
  <si>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</si>
  <si>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</si>
  <si>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</si>
  <si>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</si>
  <si>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</si>
  <si>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</si>
  <si>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</si>
  <si>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</si>
  <si>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</si>
  <si>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</si>
  <si>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</si>
  <si>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</si>
  <si>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</si>
  <si>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</si>
  <si>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</si>
  <si>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</si>
  <si>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</si>
  <si>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</si>
  <si>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</si>
  <si>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</si>
  <si>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</si>
  <si>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</si>
  <si>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</si>
  <si>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</si>
  <si>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</si>
  <si>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</si>
  <si>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</si>
  <si>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</si>
  <si>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</si>
  <si>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</si>
  <si>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</si>
  <si>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</si>
  <si>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</si>
  <si>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</si>
  <si>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</si>
  <si>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</si>
  <si>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</si>
  <si>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</si>
  <si>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</si>
  <si>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</si>
  <si>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</si>
  <si>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</si>
  <si>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</si>
  <si>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</si>
  <si>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</si>
  <si>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</si>
  <si>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</si>
  <si>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</si>
  <si>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</si>
  <si>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</si>
  <si>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</si>
  <si>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</si>
  <si>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</si>
  <si>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</si>
  <si>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</si>
  <si>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</si>
  <si>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</si>
  <si>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</si>
  <si>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</si>
  <si>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</si>
  <si>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</si>
  <si>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</si>
  <si>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</si>
  <si>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</si>
  <si>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</si>
  <si>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</si>
  <si>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</si>
  <si>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</si>
  <si>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</si>
  <si>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</si>
  <si>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</si>
  <si>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</si>
  <si>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</si>
  <si>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</si>
  <si>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</si>
  <si>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</si>
  <si>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</si>
  <si>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</si>
  <si>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</si>
  <si>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</si>
  <si>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</si>
  <si>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</si>
  <si>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</si>
  <si>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</si>
  <si>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</si>
  <si>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</si>
  <si>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</si>
  <si>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</si>
  <si>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</si>
  <si>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</si>
  <si>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</si>
  <si>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</si>
  <si>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</si>
  <si>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</si>
  <si>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</si>
  <si>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</si>
  <si>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</si>
  <si>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</si>
  <si>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</si>
  <si>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</si>
  <si>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</si>
  <si>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</si>
  <si>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</si>
  <si>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</si>
  <si>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</si>
  <si>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</si>
  <si>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</si>
  <si>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</si>
  <si>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</si>
  <si>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</si>
  <si>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</si>
  <si>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</si>
  <si>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</si>
  <si>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</si>
  <si>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</si>
  <si>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</si>
  <si>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</si>
  <si>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</si>
  <si>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</si>
  <si>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</si>
  <si>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</si>
  <si>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</si>
  <si>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</si>
  <si>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</si>
  <si>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</si>
  <si>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</si>
  <si>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</si>
  <si>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</si>
  <si>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</si>
  <si>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</si>
  <si>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</si>
  <si>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</si>
  <si>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</si>
  <si>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</si>
  <si>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</si>
  <si>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</si>
  <si>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</si>
  <si>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</si>
  <si>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</si>
  <si>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</si>
  <si>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</si>
  <si>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</si>
  <si>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</si>
  <si>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</si>
  <si>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</si>
  <si>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</si>
  <si>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</si>
  <si>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</si>
  <si>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</si>
  <si>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</si>
  <si>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</si>
  <si>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</si>
  <si>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</si>
  <si>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</si>
  <si>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</si>
  <si>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</si>
  <si>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</si>
  <si>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</si>
  <si>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</si>
  <si>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</si>
  <si>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</si>
  <si>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</si>
  <si>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</si>
  <si>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</si>
  <si>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</si>
  <si>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</si>
  <si>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</si>
  <si>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</si>
  <si>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</si>
  <si>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</si>
  <si>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</si>
  <si>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</si>
  <si>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</si>
  <si>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</si>
  <si>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</si>
  <si>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</si>
  <si>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</si>
  <si>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</si>
  <si>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</si>
  <si>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</si>
  <si>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</si>
  <si>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</si>
  <si>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</si>
  <si>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</si>
  <si>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</si>
  <si>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</si>
  <si>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</si>
  <si>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</si>
  <si>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</si>
  <si>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</si>
  <si>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</si>
  <si>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</si>
  <si>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</si>
  <si>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</si>
  <si>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</si>
  <si>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</si>
  <si>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</si>
  <si>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</si>
  <si>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</si>
  <si>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</si>
  <si>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</si>
  <si>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</si>
  <si>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</si>
  <si>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</si>
  <si>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</si>
  <si>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</si>
  <si>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</si>
  <si>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</si>
  <si>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</si>
  <si>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</si>
  <si>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</si>
  <si>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</si>
  <si>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</si>
  <si>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</si>
  <si>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</si>
  <si>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</si>
  <si>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</si>
  <si>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</si>
  <si>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</si>
  <si>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</si>
  <si>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</si>
  <si>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</si>
  <si>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</si>
  <si>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</si>
  <si>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</si>
  <si>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</si>
  <si>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</si>
  <si>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</si>
  <si>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</si>
  <si>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</si>
  <si>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</si>
  <si>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</si>
  <si>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</si>
  <si>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</si>
  <si>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</si>
  <si>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</si>
  <si>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</si>
  <si>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</si>
  <si>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</si>
  <si>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</si>
  <si>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</si>
  <si>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</si>
  <si>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</si>
  <si>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</si>
  <si>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</si>
  <si>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</si>
  <si>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</si>
  <si>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</si>
  <si>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</si>
  <si>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</si>
  <si>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</si>
  <si>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</si>
  <si>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</si>
  <si>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</si>
  <si>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</si>
  <si>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</si>
  <si>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</si>
  <si>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</si>
  <si>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</si>
  <si>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</si>
  <si>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</si>
  <si>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</si>
  <si>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</si>
  <si>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</si>
  <si>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</si>
  <si>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</si>
  <si>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</si>
  <si>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</si>
  <si>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</si>
  <si>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</si>
  <si>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</si>
  <si>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</si>
  <si>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</si>
  <si>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</si>
  <si>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</si>
  <si>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</si>
  <si>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</si>
  <si>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</si>
  <si>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</si>
  <si>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</si>
  <si>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</si>
  <si>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</si>
  <si>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</si>
  <si>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</si>
  <si>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</si>
  <si>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</si>
  <si>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</si>
  <si>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</si>
  <si>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</si>
  <si>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</si>
  <si>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</si>
  <si>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</si>
  <si>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</si>
  <si>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</si>
  <si>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</si>
  <si>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</si>
  <si>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</si>
  <si>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</si>
  <si>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</si>
  <si>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</si>
  <si>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</si>
  <si>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</si>
  <si>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</si>
  <si>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</si>
  <si>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</si>
  <si>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</si>
  <si>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</si>
  <si>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</si>
  <si>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</si>
  <si>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</si>
  <si>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</si>
  <si>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</si>
  <si>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</si>
  <si>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</si>
  <si>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</si>
  <si>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</si>
  <si>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</si>
  <si>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</si>
  <si>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</si>
  <si>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</si>
  <si>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</si>
  <si>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</si>
  <si>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</si>
  <si>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</si>
  <si>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</si>
  <si>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</si>
  <si>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</si>
  <si>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</si>
  <si>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</si>
  <si>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</si>
  <si>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</si>
  <si>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</si>
  <si>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</si>
  <si>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</si>
  <si>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</si>
  <si>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</si>
  <si>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</si>
  <si>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</si>
  <si>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</si>
  <si>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</si>
  <si>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</si>
  <si>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</si>
  <si>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</si>
  <si>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</si>
  <si>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</si>
  <si>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</si>
  <si>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</si>
  <si>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</si>
  <si>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</si>
  <si>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</si>
  <si>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</si>
  <si>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</si>
  <si>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</si>
  <si>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</si>
  <si>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</si>
  <si>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</si>
  <si>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</si>
  <si>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</si>
  <si>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</si>
  <si>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</si>
  <si>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</si>
  <si>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</si>
  <si>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</si>
  <si>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</si>
  <si>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</si>
  <si>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</si>
  <si>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</si>
  <si>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</si>
  <si>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</si>
  <si>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</si>
  <si>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</si>
  <si>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</si>
  <si>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</si>
  <si>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</si>
  <si>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</si>
  <si>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</si>
  <si>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</si>
  <si>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</si>
  <si>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</si>
  <si>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</si>
  <si>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</si>
  <si>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</si>
  <si>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</si>
  <si>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</si>
  <si>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</si>
  <si>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</si>
  <si>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</si>
  <si>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</si>
  <si>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</si>
  <si>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</si>
  <si>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</si>
  <si>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</si>
  <si>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</si>
  <si>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</si>
  <si>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</si>
  <si>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</si>
  <si>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</si>
  <si>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</si>
  <si>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</si>
  <si>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</si>
  <si>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</si>
  <si>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</si>
  <si>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</si>
  <si>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</si>
  <si>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</si>
  <si>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</si>
  <si>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</si>
  <si>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</si>
  <si>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</si>
  <si>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</si>
  <si>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</si>
  <si>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</si>
  <si>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</si>
  <si>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</si>
  <si>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</si>
  <si>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</si>
  <si>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</si>
  <si>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</si>
  <si>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</si>
  <si>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</si>
  <si>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</si>
  <si>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</si>
  <si>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</si>
  <si>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</si>
  <si>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</si>
  <si>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</si>
  <si>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</si>
  <si>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</si>
  <si>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</si>
  <si>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</si>
  <si>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</si>
  <si>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</si>
  <si>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</si>
  <si>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</si>
  <si>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</si>
  <si>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</si>
  <si>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</si>
  <si>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</si>
  <si>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</si>
  <si>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</si>
  <si>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</si>
  <si>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</si>
  <si>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</si>
  <si>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</si>
  <si>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</si>
  <si>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</si>
  <si>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</si>
  <si>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</si>
  <si>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</si>
  <si>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</si>
  <si>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</si>
  <si>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</si>
  <si>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</si>
  <si>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</si>
  <si>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</si>
  <si>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</si>
  <si>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</si>
  <si>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</si>
  <si>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</si>
  <si>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</si>
  <si>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</si>
  <si>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</si>
  <si>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</si>
  <si>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</si>
  <si>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</si>
  <si>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</si>
  <si>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</si>
  <si>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</si>
  <si>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</si>
  <si>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</si>
  <si>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</si>
  <si>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</si>
  <si>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</si>
  <si>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</si>
  <si>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</si>
  <si>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</si>
  <si>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</si>
  <si>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</si>
  <si>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</si>
  <si>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</si>
  <si>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</si>
  <si>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</si>
  <si>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</si>
  <si>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</si>
  <si>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</si>
  <si>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</si>
  <si>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</si>
  <si>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</si>
  <si>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</si>
  <si>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</si>
  <si>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</si>
  <si>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</si>
  <si>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</si>
  <si>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</si>
  <si>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</si>
  <si>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</si>
  <si>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</si>
  <si>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</si>
  <si>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</si>
  <si>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</si>
  <si>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</si>
  <si>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</si>
  <si>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</si>
  <si>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</si>
  <si>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</si>
  <si>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</si>
  <si>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</si>
  <si>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</si>
  <si>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</si>
  <si>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</si>
  <si>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</si>
  <si>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</si>
  <si>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</si>
  <si>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</si>
  <si>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</si>
  <si>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</si>
  <si>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</si>
  <si>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</si>
  <si>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</si>
  <si>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</si>
  <si>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</si>
  <si>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</si>
  <si>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</si>
  <si>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</si>
  <si>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</si>
  <si>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</si>
  <si>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</si>
  <si>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</si>
  <si>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</si>
  <si>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</si>
  <si>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</si>
  <si>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</si>
  <si>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</si>
  <si>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</si>
  <si>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</si>
  <si>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</si>
  <si>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</si>
  <si>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</si>
  <si>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</si>
  <si>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</si>
  <si>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</si>
  <si>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</si>
  <si>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</si>
  <si>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</si>
  <si>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</si>
  <si>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</si>
  <si>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</si>
  <si>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</si>
  <si>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</si>
  <si>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</si>
  <si>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</si>
  <si>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</si>
  <si>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</si>
  <si>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</si>
  <si>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</si>
  <si>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</si>
  <si>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</si>
  <si>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</si>
  <si>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</si>
  <si>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</si>
  <si>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</si>
  <si>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</si>
  <si>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</si>
  <si>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</si>
  <si>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</si>
  <si>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</si>
  <si>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</si>
  <si>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</si>
  <si>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</si>
  <si>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</si>
  <si>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</si>
  <si>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</si>
  <si>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</si>
  <si>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</si>
  <si>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</si>
  <si>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</si>
  <si>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</si>
  <si>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</si>
  <si>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</si>
  <si>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</si>
  <si>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</si>
  <si>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</si>
  <si>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</si>
  <si>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</si>
  <si>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</si>
  <si>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</si>
  <si>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</si>
  <si>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</si>
  <si>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</si>
  <si>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</si>
  <si>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</si>
  <si>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</si>
  <si>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</si>
  <si>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</si>
  <si>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</si>
  <si>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</si>
  <si>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</si>
  <si>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</si>
  <si>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</si>
  <si>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</si>
  <si>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</si>
  <si>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</si>
  <si>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</si>
  <si>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</si>
  <si>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</si>
  <si>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</si>
  <si>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</si>
  <si>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</si>
  <si>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</si>
  <si>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</si>
  <si>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</si>
  <si>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</si>
  <si>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</si>
  <si>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</si>
  <si>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</si>
  <si>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</si>
  <si>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</si>
  <si>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</si>
  <si>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</si>
  <si>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</si>
  <si>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</si>
  <si>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</si>
  <si>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</si>
  <si>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</si>
  <si>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</si>
  <si>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</si>
  <si>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</si>
  <si>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</si>
  <si>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</si>
  <si>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</si>
  <si>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</si>
  <si>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</si>
  <si>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</si>
  <si>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</si>
  <si>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</si>
  <si>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</si>
  <si>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</si>
  <si>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</si>
  <si>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</si>
  <si>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</si>
  <si>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</si>
  <si>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</si>
  <si>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</si>
  <si>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</si>
  <si>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</si>
  <si>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</si>
  <si>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</si>
  <si>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</si>
  <si>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</si>
  <si>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</si>
  <si>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</si>
  <si>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</si>
  <si>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</si>
  <si>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</si>
  <si>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</si>
  <si>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</si>
  <si>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</si>
  <si>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</si>
  <si>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</si>
  <si>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</si>
  <si>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</si>
  <si>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</si>
  <si>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</si>
  <si>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</si>
  <si>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</si>
  <si>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</si>
  <si>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</si>
  <si>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</si>
  <si>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</si>
  <si>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</si>
  <si>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</si>
  <si>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</si>
  <si>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</si>
  <si>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</si>
  <si>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</si>
  <si>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</si>
  <si>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</si>
  <si>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</si>
  <si>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</si>
  <si>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</si>
  <si>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</si>
  <si>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</si>
  <si>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</si>
  <si>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</si>
  <si>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</si>
  <si>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</si>
  <si>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</si>
  <si>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</si>
  <si>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</si>
  <si>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</si>
  <si>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</si>
  <si>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</si>
  <si>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</si>
  <si>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</si>
  <si>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</si>
  <si>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</si>
  <si>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</si>
  <si>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</si>
  <si>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</si>
  <si>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</si>
  <si>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</si>
  <si>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</si>
  <si>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</si>
  <si>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</si>
  <si>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</si>
  <si>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</si>
  <si>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</si>
  <si>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</si>
  <si>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</si>
  <si>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</si>
  <si>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</si>
  <si>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</si>
  <si>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</si>
  <si>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</si>
  <si>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</si>
  <si>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</si>
  <si>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</si>
  <si>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</si>
  <si>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</si>
  <si>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</si>
  <si>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</si>
  <si>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</si>
  <si>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</si>
  <si>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</si>
  <si>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</si>
  <si>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</si>
  <si>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</si>
  <si>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</si>
  <si>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</si>
  <si>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</si>
  <si>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</si>
  <si>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</si>
  <si>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</si>
  <si>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</si>
  <si>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</si>
  <si>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</si>
  <si>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</si>
  <si>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</si>
  <si>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</si>
  <si>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</si>
  <si>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</si>
  <si>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</si>
  <si>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</si>
  <si>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</si>
  <si>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</si>
  <si>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</si>
  <si>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</si>
  <si>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</si>
  <si>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</si>
  <si>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</si>
  <si>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</si>
  <si>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</si>
  <si>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</si>
  <si>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</si>
  <si>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</si>
  <si>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</si>
  <si>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</si>
  <si>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</si>
  <si>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</si>
  <si>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</si>
  <si>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</si>
  <si>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</si>
  <si>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</si>
  <si>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</si>
  <si>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</si>
  <si>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</si>
  <si>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</si>
  <si>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</si>
  <si>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</si>
  <si>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</si>
  <si>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</si>
  <si>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</si>
  <si>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</si>
  <si>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</si>
  <si>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</si>
  <si>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</si>
  <si>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</si>
  <si>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</si>
  <si>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</si>
  <si>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</si>
  <si>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</si>
  <si>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</si>
  <si>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</si>
  <si>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</si>
  <si>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</si>
  <si>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</si>
  <si>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</si>
  <si>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</si>
  <si>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</si>
  <si>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</si>
  <si>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</si>
  <si>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</si>
  <si>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</si>
  <si>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</si>
  <si>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</si>
  <si>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</si>
  <si>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</si>
  <si>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</si>
  <si>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</si>
  <si>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</si>
  <si>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</si>
  <si>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</si>
  <si>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</si>
  <si>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</si>
  <si>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</si>
  <si>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</si>
  <si>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</si>
  <si>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</si>
  <si>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</si>
  <si>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</si>
  <si>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</si>
  <si>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</si>
  <si>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</si>
  <si>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</si>
  <si>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</si>
  <si>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</si>
  <si>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</si>
  <si>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</si>
  <si>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</si>
  <si>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</si>
  <si>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</si>
  <si>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</si>
  <si>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</si>
  <si>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</si>
  <si>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</si>
  <si>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</si>
  <si>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</si>
  <si>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</si>
  <si>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</si>
  <si>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</si>
  <si>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</si>
  <si>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</si>
  <si>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</si>
  <si>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</si>
  <si>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</si>
  <si>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</si>
  <si>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</si>
  <si>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</si>
  <si>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</si>
  <si>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</si>
  <si>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</si>
  <si>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</si>
  <si>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</si>
  <si>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</si>
  <si>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</si>
  <si>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</si>
  <si>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</si>
  <si>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</si>
  <si>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</si>
  <si>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</si>
  <si>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</si>
  <si>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</si>
  <si>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</si>
  <si>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</si>
  <si>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</si>
  <si>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</si>
  <si>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</si>
  <si>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</si>
  <si>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</si>
  <si>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</si>
  <si>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</si>
  <si>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</si>
  <si>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</si>
  <si>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</si>
  <si>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</si>
  <si>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</si>
  <si>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</si>
  <si>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</si>
  <si>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</si>
  <si>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</si>
  <si>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</si>
  <si>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</si>
  <si>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</si>
  <si>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</si>
  <si>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</si>
  <si>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</si>
  <si>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</si>
  <si>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</si>
  <si>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</si>
  <si>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</si>
  <si>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</si>
  <si>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</si>
  <si>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</si>
  <si>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</si>
  <si>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</si>
  <si>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</si>
  <si>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</si>
  <si>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</si>
  <si>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</si>
  <si>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</si>
  <si>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</si>
  <si>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</si>
  <si>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</si>
  <si>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</si>
  <si>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</si>
  <si>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</si>
  <si>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</si>
  <si>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</si>
  <si>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</si>
  <si>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</si>
  <si>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</si>
  <si>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</si>
  <si>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</si>
  <si>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</si>
  <si>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</si>
  <si>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</si>
  <si>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</si>
  <si>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</si>
  <si>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</si>
  <si>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</si>
  <si>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</si>
  <si>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</si>
  <si>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</si>
  <si>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</si>
  <si>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</si>
  <si>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</si>
  <si>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</si>
  <si>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</si>
  <si>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</si>
  <si>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</si>
  <si>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</si>
  <si>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</si>
  <si>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</si>
  <si>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</si>
  <si>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</si>
  <si>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</si>
  <si>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</si>
  <si>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</si>
  <si>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</si>
  <si>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</si>
  <si>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</si>
  <si>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</si>
  <si>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</si>
  <si>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</si>
  <si>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</si>
  <si>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</si>
  <si>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</si>
  <si>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</si>
  <si>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</si>
  <si>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</si>
  <si>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</si>
  <si>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</si>
  <si>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</si>
  <si>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</si>
  <si>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</si>
  <si>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</si>
  <si>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</si>
  <si>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</si>
  <si>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</si>
  <si>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</si>
  <si>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</si>
  <si>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</si>
  <si>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</si>
  <si>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</si>
  <si>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</si>
  <si>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</si>
  <si>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</si>
  <si>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</si>
  <si>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</si>
  <si>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</si>
  <si>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</si>
  <si>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</si>
  <si>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</si>
  <si>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</si>
  <si>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</si>
  <si>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</si>
  <si>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</si>
  <si>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</si>
  <si>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</si>
  <si>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</si>
  <si>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</si>
  <si>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</si>
  <si>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</si>
  <si>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</si>
  <si>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</si>
  <si>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</si>
  <si>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</si>
  <si>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</si>
  <si>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</si>
  <si>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</si>
  <si>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</si>
  <si>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</si>
  <si>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</si>
  <si>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</si>
  <si>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</si>
  <si>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</si>
  <si>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</si>
  <si>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</si>
  <si>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</si>
  <si>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</si>
  <si>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</si>
  <si>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</si>
  <si>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</si>
  <si>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</si>
  <si>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</si>
  <si>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</si>
  <si>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</si>
  <si>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</si>
  <si>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</si>
  <si>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</si>
  <si>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</si>
  <si>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</si>
  <si>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</si>
  <si>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</si>
  <si>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</si>
  <si>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</si>
  <si>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</si>
  <si>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</si>
  <si>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</si>
  <si>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</si>
  <si>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</si>
  <si>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</si>
  <si>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</si>
  <si>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</si>
  <si>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</si>
  <si>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</si>
  <si>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</si>
  <si>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</si>
  <si>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</si>
  <si>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</si>
  <si>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</si>
  <si>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</si>
  <si>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</si>
  <si>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</si>
  <si>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</si>
  <si>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</si>
  <si>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</si>
  <si>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</si>
  <si>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</si>
  <si>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</si>
  <si>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</si>
  <si>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</si>
  <si>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</si>
  <si>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</si>
  <si>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</si>
  <si>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</si>
  <si>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</si>
  <si>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</si>
  <si>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</si>
  <si>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</si>
  <si>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</si>
  <si>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</si>
  <si>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</si>
  <si>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</si>
  <si>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</si>
  <si>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</si>
  <si>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</si>
  <si>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</si>
  <si>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</si>
  <si>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</si>
  <si>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</si>
  <si>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</si>
  <si>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</si>
  <si>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</si>
  <si>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</si>
  <si>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</si>
  <si>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</si>
  <si>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</si>
  <si>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</si>
  <si>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</si>
  <si>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</si>
  <si>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</si>
  <si>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</si>
  <si>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</si>
  <si>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</si>
  <si>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</si>
  <si>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</si>
  <si>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</si>
  <si>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</si>
  <si>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</si>
  <si>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</si>
  <si>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</si>
  <si>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</si>
  <si>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</si>
  <si>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</si>
  <si>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</si>
  <si>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</si>
  <si>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</si>
  <si>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</si>
  <si>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</si>
  <si>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</si>
  <si>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</si>
  <si>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</si>
  <si>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</si>
  <si>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</si>
  <si>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</si>
  <si>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</si>
  <si>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</si>
  <si>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</si>
  <si>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</si>
  <si>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</si>
  <si>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</si>
  <si>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</si>
  <si>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</si>
  <si>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</si>
  <si>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</si>
  <si>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</si>
  <si>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</si>
  <si>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</si>
  <si>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</si>
  <si>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</si>
  <si>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</si>
  <si>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</si>
  <si>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</si>
  <si>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</si>
  <si>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</si>
  <si>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</si>
  <si>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</si>
  <si>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</si>
  <si>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</si>
  <si>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</si>
  <si>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</si>
  <si>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</si>
  <si>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</si>
  <si>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</si>
  <si>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</si>
  <si>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</si>
  <si>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</si>
  <si>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</si>
  <si>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</si>
  <si>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</si>
  <si>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</si>
  <si>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</si>
  <si>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</si>
  <si>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</si>
  <si>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</si>
  <si>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</si>
  <si>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</si>
  <si>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</si>
  <si>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</si>
  <si>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</si>
  <si>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</si>
  <si>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</si>
  <si>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</si>
  <si>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</si>
  <si>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</si>
  <si>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</si>
  <si>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</si>
  <si>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</si>
  <si>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</si>
  <si>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</si>
  <si>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</si>
  <si>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</si>
  <si>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</si>
  <si>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</si>
  <si>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</si>
  <si>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</si>
  <si>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</si>
  <si>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</si>
  <si>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</si>
  <si>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</si>
  <si>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</si>
  <si>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</si>
  <si>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</si>
  <si>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</si>
  <si>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</si>
  <si>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</si>
  <si>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</si>
  <si>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</si>
  <si>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</si>
  <si>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</si>
  <si>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</si>
  <si>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</si>
  <si>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</si>
  <si>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</si>
  <si>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</si>
  <si>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</si>
  <si>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</si>
  <si>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</si>
  <si>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</si>
  <si>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</si>
  <si>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</si>
  <si>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</si>
  <si>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</si>
  <si>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</si>
  <si>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</si>
  <si>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</si>
  <si>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</si>
  <si>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</si>
  <si>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</si>
  <si>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</si>
  <si>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</si>
  <si>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</si>
  <si>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</si>
  <si>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</si>
  <si>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</si>
  <si>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</si>
  <si>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</si>
  <si>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</si>
  <si>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</si>
  <si>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</si>
  <si>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</si>
  <si>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</si>
  <si>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</si>
  <si>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</si>
  <si>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</si>
  <si>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</si>
  <si>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</si>
  <si>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</si>
  <si>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</si>
  <si>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</si>
  <si>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</si>
  <si>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</si>
  <si>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</si>
  <si>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</si>
  <si>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</si>
  <si>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</si>
  <si>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</si>
  <si>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</si>
  <si>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</si>
  <si>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</si>
  <si>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</si>
  <si>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</si>
  <si>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</si>
  <si>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</si>
  <si>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</si>
  <si>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</si>
  <si>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</si>
  <si>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</si>
  <si>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</si>
  <si>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</si>
  <si>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</si>
  <si>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</si>
  <si>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</si>
  <si>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</si>
  <si>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</si>
  <si>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</si>
  <si>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</si>
  <si>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</si>
  <si>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</si>
  <si>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</si>
  <si>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</si>
  <si>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</si>
  <si>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</si>
  <si>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</si>
  <si>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</si>
  <si>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</si>
  <si>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</si>
  <si>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</si>
  <si>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</si>
  <si>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</si>
  <si>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</si>
  <si>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</si>
  <si>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</si>
  <si>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</si>
  <si>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</si>
  <si>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</si>
  <si>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</si>
  <si>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</si>
  <si>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</si>
  <si>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</si>
  <si>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</si>
  <si>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</si>
  <si>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</si>
  <si>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</si>
  <si>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</si>
  <si>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</si>
  <si>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</si>
  <si>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</si>
  <si>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</si>
  <si>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</si>
  <si>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</si>
  <si>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</si>
  <si>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</si>
  <si>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</si>
  <si>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</si>
  <si>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</si>
  <si>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</si>
  <si>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</si>
  <si>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</si>
  <si>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</si>
  <si>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</si>
  <si>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</si>
  <si>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</si>
  <si>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</si>
  <si>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</si>
  <si>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</si>
  <si>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</si>
  <si>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</si>
  <si>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</si>
  <si>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</si>
  <si>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</si>
  <si>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</si>
  <si>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</si>
  <si>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</si>
  <si>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</si>
  <si>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</si>
  <si>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</si>
  <si>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</si>
  <si>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</si>
  <si>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</si>
  <si>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</si>
  <si>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</si>
  <si>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</si>
  <si>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</si>
  <si>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</si>
  <si>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</si>
  <si>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</si>
  <si>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</si>
  <si>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</si>
  <si>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</si>
  <si>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</si>
  <si>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</si>
  <si>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</si>
  <si>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</si>
  <si>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</si>
  <si>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</si>
  <si>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</si>
  <si>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</si>
  <si>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</si>
  <si>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</si>
  <si>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</si>
  <si>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</si>
  <si>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</si>
  <si>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</si>
  <si>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</si>
  <si>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</si>
  <si>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</si>
  <si>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</si>
  <si>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</si>
  <si>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</si>
  <si>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</si>
  <si>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</si>
  <si>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</si>
  <si>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</si>
  <si>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</si>
  <si>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</si>
  <si>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</si>
  <si>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</si>
  <si>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</si>
  <si>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</si>
  <si>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</si>
  <si>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</si>
  <si>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</si>
  <si>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</si>
  <si>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</si>
  <si>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</si>
  <si>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</si>
  <si>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</si>
  <si>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</si>
  <si>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</si>
  <si>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</si>
  <si>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</si>
  <si>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</si>
  <si>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</si>
  <si>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</si>
  <si>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</si>
  <si>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</si>
  <si>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</si>
  <si>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</si>
  <si>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</si>
  <si>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</si>
  <si>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</si>
  <si>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</si>
  <si>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</si>
  <si>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</si>
  <si>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</si>
  <si>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</si>
  <si>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</si>
  <si>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</si>
  <si>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</si>
  <si>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</si>
  <si>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</si>
  <si>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</si>
  <si>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</si>
  <si>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</si>
  <si>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</si>
  <si>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</si>
  <si>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</si>
  <si>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</si>
  <si>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</si>
  <si>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</si>
  <si>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</si>
  <si>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</si>
  <si>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</si>
  <si>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</si>
  <si>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</si>
  <si>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</si>
  <si>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</si>
  <si>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</si>
  <si>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</si>
  <si>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</si>
  <si>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</si>
  <si>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</si>
  <si>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</si>
  <si>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</si>
  <si>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</si>
  <si>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</si>
  <si>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</si>
  <si>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</si>
  <si>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</si>
  <si>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</si>
  <si>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</si>
  <si>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</si>
  <si>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</si>
  <si>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</si>
  <si>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</si>
  <si>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</si>
  <si>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</si>
  <si>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</si>
  <si>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</si>
  <si>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</si>
  <si>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</si>
  <si>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</si>
  <si>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</si>
  <si>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</si>
  <si>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</si>
  <si>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</si>
  <si>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</si>
  <si>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</si>
  <si>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</si>
  <si>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</si>
  <si>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</si>
  <si>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</si>
  <si>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</si>
  <si>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</si>
  <si>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</si>
  <si>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</si>
  <si>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</si>
  <si>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</si>
  <si>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</si>
  <si>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</si>
  <si>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</si>
  <si>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</si>
  <si>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</si>
  <si>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</si>
  <si>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</si>
  <si>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</si>
  <si>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</si>
  <si>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</si>
  <si>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</si>
  <si>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</si>
  <si>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</si>
  <si>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</si>
  <si>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</si>
  <si>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</si>
  <si>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</si>
  <si>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</si>
  <si>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</si>
  <si>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</si>
  <si>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</si>
  <si>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</si>
  <si>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</si>
  <si>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</si>
  <si>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</si>
  <si>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</si>
  <si>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</si>
  <si>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</si>
  <si>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</si>
  <si>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</si>
  <si>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</si>
  <si>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</si>
  <si>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</si>
  <si>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</si>
  <si>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</si>
  <si>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</si>
  <si>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</si>
  <si>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</si>
  <si>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</si>
  <si>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</si>
  <si>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</si>
  <si>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</si>
  <si>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</si>
  <si>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</si>
  <si>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</si>
  <si>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</si>
  <si>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</si>
  <si>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</si>
  <si>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</si>
  <si>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</si>
  <si>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</si>
  <si>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</si>
  <si>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</si>
  <si>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</si>
  <si>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</si>
  <si>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</si>
  <si>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</si>
  <si>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</si>
  <si>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</si>
  <si>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</si>
  <si>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</si>
  <si>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</si>
  <si>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</si>
  <si>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</si>
  <si>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</si>
  <si>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</si>
  <si>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</si>
  <si>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</si>
  <si>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</si>
  <si>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</si>
  <si>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</si>
  <si>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</si>
  <si>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</si>
  <si>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</si>
  <si>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</si>
  <si>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</si>
  <si>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</si>
  <si>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</si>
  <si>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</si>
  <si>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</si>
  <si>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</si>
  <si>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</si>
  <si>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</si>
  <si>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</si>
  <si>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</si>
  <si>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</si>
  <si>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</si>
  <si>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</si>
  <si>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</si>
  <si>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</si>
  <si>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</si>
  <si>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</si>
  <si>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</si>
  <si>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</si>
  <si>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</si>
  <si>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</si>
  <si>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</si>
  <si>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</si>
  <si>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</si>
  <si>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</si>
  <si>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</si>
  <si>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</si>
  <si>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</si>
  <si>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</si>
  <si>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</si>
  <si>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</si>
  <si>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</si>
  <si>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</si>
  <si>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</si>
  <si>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</si>
  <si>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</si>
  <si>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</si>
  <si>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</si>
  <si>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</si>
  <si>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</si>
  <si>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</si>
  <si>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</si>
  <si>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</si>
  <si>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</si>
  <si>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</si>
  <si>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</si>
  <si>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</si>
  <si>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</si>
  <si>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</si>
  <si>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</si>
  <si>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</si>
  <si>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</si>
  <si>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</si>
  <si>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</si>
  <si>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</si>
  <si>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</si>
  <si>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</si>
  <si>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</si>
  <si>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</si>
  <si>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</si>
  <si>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</si>
  <si>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</si>
  <si>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</si>
  <si>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</si>
  <si>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</si>
  <si>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</si>
  <si>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</si>
  <si>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</si>
  <si>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</si>
  <si>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</si>
  <si>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</si>
  <si>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</si>
  <si>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</si>
  <si>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</si>
  <si>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</si>
  <si>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</si>
  <si>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</si>
  <si>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</si>
  <si>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</si>
  <si>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</si>
  <si>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</si>
  <si>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</si>
  <si>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</si>
  <si>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</si>
  <si>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</si>
  <si>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</si>
  <si>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</si>
  <si>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</si>
  <si>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</si>
  <si>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</si>
  <si>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</si>
  <si>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</si>
  <si>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</si>
  <si>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</si>
  <si>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</si>
  <si>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</si>
  <si>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</si>
  <si>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</si>
  <si>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</si>
  <si>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</si>
  <si>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</si>
  <si>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</si>
  <si>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</si>
  <si>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</si>
  <si>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</si>
  <si>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</si>
  <si>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</si>
  <si>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</si>
  <si>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</si>
  <si>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</si>
  <si>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</si>
  <si>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</si>
  <si>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</si>
  <si>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</si>
  <si>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</si>
  <si>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</si>
  <si>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</si>
  <si>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</si>
  <si>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</si>
  <si>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</si>
  <si>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</si>
  <si>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</si>
  <si>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</si>
  <si>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</si>
  <si>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</si>
  <si>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</si>
  <si>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</si>
  <si>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</si>
  <si>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</si>
  <si>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</si>
  <si>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</si>
  <si>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</si>
  <si>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</si>
  <si>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</si>
  <si>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</si>
  <si>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</si>
  <si>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</si>
  <si>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</si>
  <si>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</si>
  <si>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</si>
  <si>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</si>
  <si>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</si>
  <si>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</si>
  <si>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</si>
  <si>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</si>
  <si>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</si>
  <si>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</si>
  <si>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</si>
  <si>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</si>
  <si>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</si>
  <si>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</si>
  <si>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</si>
  <si>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</si>
  <si>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</si>
  <si>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</si>
  <si>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</si>
  <si>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</si>
  <si>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</si>
  <si>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</si>
  <si>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</si>
  <si>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</si>
  <si>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</si>
  <si>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</si>
  <si>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</si>
  <si>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</si>
  <si>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</si>
  <si>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</si>
  <si>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</si>
  <si>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</si>
  <si>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</si>
  <si>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</si>
  <si>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</si>
  <si>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</si>
  <si>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</si>
  <si>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</si>
  <si>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</si>
  <si>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</si>
  <si>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</si>
  <si>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</si>
  <si>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</si>
  <si>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</si>
  <si>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</si>
  <si>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</si>
  <si>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</si>
  <si>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</si>
  <si>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</si>
  <si>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</si>
  <si>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</si>
  <si>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</si>
  <si>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</si>
  <si>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</si>
  <si>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</si>
  <si>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</si>
  <si>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</si>
  <si>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</si>
  <si>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</si>
  <si>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</si>
  <si>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</si>
  <si>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</si>
  <si>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</si>
  <si>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</si>
  <si>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</si>
  <si>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</si>
  <si>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</si>
  <si>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</si>
  <si>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</si>
  <si>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</si>
  <si>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</si>
  <si>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</si>
  <si>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</si>
  <si>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</si>
  <si>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</si>
  <si>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</si>
  <si>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</si>
  <si>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</si>
  <si>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</si>
  <si>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</si>
  <si>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</si>
  <si>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</si>
  <si>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</si>
  <si>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</si>
  <si>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</si>
  <si>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</si>
  <si>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</si>
  <si>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</si>
  <si>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</si>
  <si>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</si>
  <si>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</si>
  <si>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</si>
  <si>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</si>
  <si>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</si>
  <si>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</si>
  <si>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</si>
  <si>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</si>
  <si>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</si>
  <si>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</si>
  <si>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</si>
  <si>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</si>
  <si>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</si>
  <si>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</si>
  <si>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</si>
  <si>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</si>
  <si>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</si>
  <si>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</si>
  <si>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</si>
  <si>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</si>
  <si>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</si>
  <si>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</si>
  <si>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</si>
  <si>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</si>
  <si>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</si>
  <si>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</si>
  <si>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</si>
  <si>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</si>
  <si>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</si>
  <si>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</si>
  <si>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</si>
  <si>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</si>
  <si>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</si>
  <si>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</si>
  <si>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</si>
  <si>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</si>
  <si>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</si>
  <si>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</si>
  <si>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</si>
  <si>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</si>
  <si>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</si>
  <si>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</si>
  <si>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</si>
  <si>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</si>
  <si>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</si>
  <si>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</si>
  <si>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</si>
  <si>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</si>
  <si>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</si>
  <si>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</si>
  <si>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</si>
  <si>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</si>
  <si>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</si>
  <si>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</si>
  <si>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</si>
  <si>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</si>
  <si>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</si>
  <si>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</si>
  <si>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</si>
  <si>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</si>
  <si>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</si>
  <si>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</si>
  <si>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</si>
  <si>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</si>
  <si>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</si>
  <si>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</si>
  <si>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</si>
  <si>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</si>
  <si>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</si>
  <si>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</si>
  <si>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</si>
  <si>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</si>
  <si>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</si>
  <si>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</si>
  <si>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</si>
  <si>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</si>
  <si>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</si>
  <si>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</si>
  <si>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</si>
  <si>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</si>
  <si>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</si>
  <si>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</si>
  <si>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</si>
  <si>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</si>
  <si>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</si>
  <si>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</si>
  <si>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</si>
  <si>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</si>
  <si>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</si>
  <si>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</si>
  <si>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</si>
  <si>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</si>
  <si>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</si>
  <si>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</si>
  <si>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</si>
  <si>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</si>
  <si>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</si>
  <si>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</si>
  <si>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</si>
  <si>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</si>
  <si>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</si>
  <si>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</si>
  <si>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</si>
  <si>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</si>
  <si>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</si>
  <si>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</si>
  <si>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</si>
  <si>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</si>
  <si>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</si>
  <si>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</si>
  <si>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</si>
  <si>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</si>
  <si>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</si>
  <si>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</si>
  <si>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</si>
  <si>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</si>
  <si>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</si>
  <si>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</si>
  <si>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</si>
  <si>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</si>
  <si>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</si>
  <si>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</si>
  <si>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</si>
  <si>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</si>
  <si>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</si>
  <si>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</si>
  <si>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</si>
  <si>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</si>
  <si>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</si>
  <si>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</si>
  <si>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</si>
  <si>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</si>
  <si>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</si>
  <si>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</si>
  <si>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</si>
  <si>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</si>
  <si>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</si>
  <si>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</si>
  <si>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</si>
  <si>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</si>
  <si>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</si>
  <si>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</si>
  <si>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</si>
  <si>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</si>
  <si>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</si>
  <si>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</si>
  <si>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</si>
  <si>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</si>
  <si>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</si>
  <si>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</si>
  <si>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</si>
  <si>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</si>
  <si>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</si>
  <si>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</si>
  <si>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</si>
  <si>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</si>
  <si>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</si>
  <si>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</si>
  <si>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</si>
  <si>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</si>
  <si>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</si>
  <si>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</si>
  <si>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</si>
  <si>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</si>
  <si>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</si>
  <si>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</si>
  <si>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</si>
  <si>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</si>
  <si>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</si>
  <si>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</si>
  <si>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</si>
  <si>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</si>
  <si>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</si>
  <si>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</si>
  <si>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</si>
  <si>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</si>
  <si>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</si>
  <si>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</si>
  <si>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</si>
  <si>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</si>
  <si>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</si>
  <si>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</si>
  <si>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</si>
  <si>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</si>
  <si>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</si>
  <si>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</si>
  <si>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</si>
  <si>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</si>
  <si>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</si>
  <si>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</si>
  <si>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</si>
  <si>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</si>
  <si>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</si>
  <si>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</si>
  <si>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</si>
  <si>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</si>
  <si>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</si>
  <si>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</si>
  <si>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</si>
  <si>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</si>
  <si>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</si>
  <si>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</si>
  <si>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</si>
  <si>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</si>
  <si>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</si>
  <si>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</si>
  <si>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</si>
  <si>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</si>
  <si>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</si>
  <si>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</si>
  <si>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</si>
  <si>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</si>
  <si>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</si>
  <si>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</si>
  <si>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</si>
  <si>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</si>
  <si>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</si>
  <si>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</si>
  <si>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</si>
  <si>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</si>
  <si>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</si>
  <si>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</si>
  <si>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</si>
  <si>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</si>
  <si>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</si>
  <si>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</si>
  <si>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</si>
  <si>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</si>
  <si>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</si>
  <si>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</si>
  <si>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</si>
  <si>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</si>
  <si>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</si>
  <si>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</si>
  <si>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</si>
  <si>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</si>
  <si>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</si>
  <si>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</si>
  <si>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</si>
  <si>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</si>
  <si>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</si>
  <si>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</si>
  <si>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</si>
  <si>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</si>
  <si>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</si>
  <si>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</si>
  <si>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</si>
  <si>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</si>
  <si>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</si>
  <si>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</si>
  <si>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</si>
  <si>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</si>
  <si>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</si>
  <si>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</si>
  <si>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</si>
  <si>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</si>
  <si>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</si>
  <si>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</si>
  <si>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</si>
  <si>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</si>
  <si>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</si>
  <si>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</si>
  <si>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</si>
  <si>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</si>
  <si>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</si>
  <si>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</si>
  <si>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</si>
  <si>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</si>
  <si>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</si>
  <si>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</si>
  <si>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</si>
  <si>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</si>
  <si>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</si>
  <si>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</si>
  <si>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</si>
  <si>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</si>
  <si>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</si>
  <si>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</si>
  <si>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</si>
  <si>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</si>
  <si>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</si>
  <si>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</si>
  <si>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</si>
  <si>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</si>
  <si>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</si>
  <si>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</si>
  <si>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</si>
  <si>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</si>
  <si>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</si>
  <si>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</si>
  <si>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</si>
  <si>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</si>
  <si>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</si>
  <si>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</si>
  <si>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</si>
  <si>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</si>
  <si>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</si>
  <si>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</si>
  <si>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</si>
  <si>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</si>
  <si>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</si>
  <si>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</si>
  <si>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</si>
  <si>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</si>
  <si>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</si>
  <si>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</si>
  <si>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</si>
  <si>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</si>
  <si>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</si>
  <si>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</si>
  <si>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</si>
  <si>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</si>
  <si>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</si>
  <si>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</si>
  <si>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</si>
  <si>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</si>
  <si>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</si>
  <si>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</si>
  <si>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</si>
  <si>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</si>
  <si>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</si>
  <si>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</si>
  <si>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</si>
  <si>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</si>
  <si>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</si>
  <si>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</si>
  <si>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</si>
  <si>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</si>
  <si>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</si>
  <si>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</si>
  <si>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</si>
  <si>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</si>
  <si>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</si>
  <si>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</si>
  <si>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</si>
  <si>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</si>
  <si>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</si>
  <si>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</si>
  <si>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</si>
  <si>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</si>
  <si>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</si>
  <si>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</si>
  <si>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</si>
  <si>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</si>
  <si>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</si>
  <si>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</si>
  <si>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</si>
  <si>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</si>
  <si>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</si>
  <si>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</si>
  <si>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</si>
  <si>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</si>
  <si>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</si>
  <si>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</si>
  <si>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</si>
  <si>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</si>
  <si>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</si>
  <si>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</si>
  <si>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</si>
  <si>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</si>
  <si>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</si>
  <si>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</si>
  <si>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</si>
  <si>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</si>
  <si>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</si>
  <si>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</si>
  <si>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</si>
  <si>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</si>
  <si>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</si>
  <si>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</si>
  <si>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</si>
  <si>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</si>
  <si>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</si>
  <si>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</si>
  <si>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</si>
  <si>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</si>
  <si>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</si>
  <si>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</si>
  <si>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</si>
  <si>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</si>
  <si>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</si>
  <si>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</si>
  <si>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</si>
  <si>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</si>
  <si>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</si>
  <si>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</si>
  <si>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</si>
  <si>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</si>
  <si>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</si>
  <si>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</si>
  <si>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</si>
  <si>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</si>
  <si>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</si>
  <si>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</si>
  <si>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</si>
  <si>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</si>
  <si>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</si>
  <si>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</si>
  <si>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</si>
  <si>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</si>
  <si>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</si>
  <si>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</si>
  <si>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</si>
  <si>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</si>
  <si>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</si>
  <si>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</si>
  <si>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</si>
  <si>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</si>
  <si>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</si>
  <si>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</si>
  <si>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</si>
  <si>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</si>
  <si>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</si>
  <si>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</si>
  <si>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</si>
  <si>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</si>
  <si>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</si>
  <si>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</si>
  <si>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</si>
  <si>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</si>
  <si>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</si>
  <si>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</si>
  <si>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</si>
  <si>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</si>
  <si>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</si>
  <si>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</si>
  <si>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</si>
  <si>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</si>
  <si>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</si>
  <si>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</si>
  <si>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</si>
  <si>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</si>
  <si>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</si>
  <si>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</si>
  <si>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</si>
  <si>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</si>
  <si>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</si>
  <si>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</si>
  <si>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</si>
  <si>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</si>
  <si>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</si>
  <si>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</si>
  <si>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</si>
  <si>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</si>
  <si>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</si>
  <si>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</si>
  <si>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</si>
  <si>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</si>
  <si>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</si>
  <si>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</si>
  <si>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</si>
  <si>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</si>
  <si>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</si>
  <si>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</si>
  <si>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</si>
  <si>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</si>
  <si>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</si>
  <si>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</si>
  <si>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</si>
  <si>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</si>
  <si>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</si>
  <si>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</si>
  <si>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</si>
  <si>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</si>
  <si>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</si>
  <si>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</si>
  <si>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</si>
  <si>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</si>
  <si>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</si>
  <si>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</si>
  <si>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</si>
  <si>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</si>
  <si>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</si>
  <si>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</si>
  <si>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</si>
  <si>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</si>
  <si>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</si>
  <si>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</si>
  <si>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</si>
  <si>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</si>
  <si>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</si>
  <si>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</si>
  <si>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</si>
  <si>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</si>
  <si>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</si>
  <si>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</si>
  <si>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</si>
  <si>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</si>
  <si>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</si>
  <si>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</si>
  <si>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</si>
  <si>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</si>
  <si>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</si>
  <si>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</si>
  <si>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</si>
  <si>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</si>
  <si>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</si>
  <si>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</si>
  <si>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</si>
  <si>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</si>
  <si>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</si>
  <si>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</si>
  <si>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</si>
  <si>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</si>
  <si>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</si>
  <si>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</si>
  <si>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</si>
  <si>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</si>
  <si>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</si>
  <si>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</si>
  <si>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</si>
  <si>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</si>
  <si>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</si>
  <si>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</si>
  <si>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</si>
  <si>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</si>
  <si>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</si>
  <si>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</si>
  <si>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</si>
  <si>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</si>
  <si>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</si>
  <si>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</si>
  <si>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</si>
  <si>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</si>
  <si>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</si>
  <si>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</si>
  <si>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</si>
  <si>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</si>
  <si>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</si>
  <si>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</si>
  <si>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</si>
  <si>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</si>
  <si>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</si>
  <si>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</si>
  <si>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</si>
  <si>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</si>
  <si>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</si>
  <si>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</si>
  <si>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</si>
  <si>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</si>
  <si>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</si>
  <si>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</si>
  <si>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</si>
  <si>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</si>
  <si>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</si>
  <si>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</si>
  <si>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</si>
  <si>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</si>
  <si>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</si>
  <si>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</si>
  <si>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</si>
  <si>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</si>
  <si>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</si>
  <si>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</si>
  <si>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</si>
  <si>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</si>
  <si>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</si>
  <si>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</si>
  <si>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</si>
  <si>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</si>
  <si>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</si>
  <si>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</si>
  <si>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</si>
  <si>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</si>
  <si>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</si>
  <si>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</si>
  <si>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</si>
  <si>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</si>
  <si>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</si>
  <si>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</si>
  <si>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</si>
  <si>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</si>
  <si>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</si>
  <si>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</si>
  <si>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</si>
  <si>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</si>
  <si>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</si>
  <si>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</si>
  <si>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</si>
  <si>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</si>
  <si>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</si>
  <si>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</si>
  <si>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</si>
  <si>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</si>
  <si>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</si>
  <si>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</si>
  <si>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</si>
  <si>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</si>
  <si>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</si>
  <si>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</si>
  <si>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</si>
  <si>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</si>
  <si>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</si>
  <si>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</si>
  <si>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</si>
  <si>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</si>
  <si>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</si>
  <si>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</si>
  <si>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</si>
  <si>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</si>
  <si>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</si>
  <si>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</si>
  <si>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</si>
  <si>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</si>
  <si>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</si>
  <si>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</si>
  <si>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</si>
  <si>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</si>
  <si>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</si>
  <si>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</si>
  <si>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</si>
  <si>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</si>
  <si>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</si>
  <si>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</si>
  <si>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</si>
  <si>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</si>
  <si>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</si>
  <si>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</si>
  <si>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</si>
  <si>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</si>
  <si>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</si>
  <si>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</si>
  <si>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</si>
  <si>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</si>
  <si>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</si>
  <si>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</si>
  <si>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</si>
  <si>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</si>
  <si>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</si>
  <si>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</si>
  <si>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</si>
  <si>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</si>
  <si>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</si>
  <si>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</si>
  <si>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</si>
  <si>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</si>
  <si>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</si>
  <si>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</si>
  <si>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</si>
  <si>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</si>
  <si>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</si>
  <si>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</si>
  <si>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</si>
  <si>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</si>
  <si>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</si>
  <si>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</si>
  <si>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</si>
  <si>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</si>
  <si>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</si>
  <si>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</si>
  <si>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</si>
  <si>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</si>
  <si>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</si>
  <si>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</si>
  <si>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</si>
  <si>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</si>
  <si>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</si>
  <si>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</si>
  <si>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</si>
  <si>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</si>
  <si>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</si>
  <si>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</si>
  <si>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</si>
  <si>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</si>
  <si>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</si>
  <si>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</si>
  <si>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</si>
  <si>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</si>
  <si>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</si>
  <si>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</si>
  <si>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</si>
  <si>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</si>
  <si>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</si>
  <si>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</si>
  <si>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</si>
  <si>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</si>
  <si>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</si>
  <si>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</si>
  <si>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</si>
  <si>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</si>
  <si>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</si>
  <si>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</si>
  <si>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</si>
  <si>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</si>
  <si>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</si>
  <si>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</si>
  <si>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</si>
  <si>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</si>
  <si>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</si>
  <si>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</si>
  <si>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</si>
  <si>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</si>
  <si>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</si>
  <si>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</si>
  <si>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</si>
  <si>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</si>
  <si>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</si>
  <si>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</si>
  <si>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</si>
  <si>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</si>
  <si>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</si>
  <si>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</si>
  <si>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</si>
  <si>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</si>
  <si>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</si>
  <si>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</si>
  <si>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</si>
  <si>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</si>
  <si>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</si>
  <si>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</si>
  <si>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</si>
  <si>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</si>
  <si>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</si>
  <si>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</si>
  <si>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</si>
  <si>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</si>
  <si>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</si>
  <si>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</si>
  <si>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</si>
  <si>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</si>
  <si>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</si>
  <si>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</si>
  <si>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</si>
  <si>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</si>
  <si>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</si>
  <si>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</si>
  <si>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</si>
  <si>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</si>
  <si>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</si>
  <si>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</si>
  <si>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</si>
  <si>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</si>
  <si>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</si>
  <si>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</si>
  <si>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</si>
  <si>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</si>
  <si>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</si>
  <si>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</si>
  <si>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</si>
  <si>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</si>
  <si>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</si>
  <si>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</si>
  <si>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</si>
  <si>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</si>
  <si>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</si>
  <si>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</si>
  <si>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</si>
  <si>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</si>
  <si>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</si>
  <si>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</si>
  <si>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</si>
  <si>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</si>
  <si>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</si>
  <si>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</si>
  <si>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</si>
  <si>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</si>
  <si>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</si>
  <si>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</si>
  <si>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</si>
  <si>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</si>
  <si>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</si>
  <si>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</si>
  <si>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</si>
  <si>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</si>
  <si>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</si>
  <si>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</si>
  <si>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</si>
  <si>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</si>
  <si>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</si>
  <si>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</si>
  <si>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</si>
  <si>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</si>
  <si>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</si>
  <si>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</si>
  <si>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</si>
  <si>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</si>
  <si>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</si>
  <si>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</si>
  <si>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</si>
  <si>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</si>
  <si>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</si>
  <si>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</si>
  <si>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</si>
  <si>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</si>
  <si>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</si>
  <si>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</si>
  <si>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</si>
  <si>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</si>
  <si>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</si>
  <si>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</si>
  <si>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</si>
  <si>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</si>
  <si>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</si>
  <si>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</si>
  <si>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</si>
  <si>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</si>
  <si>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</si>
  <si>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</si>
  <si>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</si>
  <si>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</si>
  <si>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</si>
  <si>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</si>
  <si>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</si>
  <si>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</si>
  <si>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</si>
  <si>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</si>
  <si>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</si>
  <si>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</si>
  <si>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</si>
  <si>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</si>
  <si>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</si>
  <si>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</si>
  <si>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</si>
  <si>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</si>
  <si>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</si>
  <si>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</si>
  <si>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</si>
  <si>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</si>
  <si>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</si>
  <si>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</si>
  <si>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</si>
  <si>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</si>
  <si>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</si>
  <si>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</si>
  <si>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</si>
  <si>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</si>
  <si>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</si>
  <si>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</si>
  <si>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</si>
  <si>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</si>
  <si>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</si>
  <si>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</si>
  <si>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</si>
  <si>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</si>
  <si>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</si>
  <si>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</si>
  <si>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</si>
  <si>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</si>
  <si>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</si>
  <si>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</si>
  <si>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</si>
  <si>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</si>
  <si>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</si>
  <si>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</si>
  <si>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</si>
  <si>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</si>
  <si>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</si>
  <si>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</si>
  <si>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</si>
  <si>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</si>
  <si>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</si>
  <si>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</si>
  <si>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</si>
  <si>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</si>
  <si>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</si>
  <si>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</si>
  <si>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</si>
  <si>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</si>
  <si>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</si>
  <si>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</si>
  <si>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</si>
  <si>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</si>
  <si>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</si>
  <si>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</si>
  <si>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</si>
  <si>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</si>
  <si>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</si>
  <si>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</si>
  <si>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</si>
  <si>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</si>
  <si>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</si>
  <si>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</si>
  <si>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</si>
  <si>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</si>
  <si>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</si>
  <si>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</si>
  <si>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</si>
  <si>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</si>
  <si>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</si>
  <si>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</si>
  <si>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</si>
  <si>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</si>
  <si>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</si>
  <si>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</si>
  <si>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</si>
  <si>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</si>
  <si>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</si>
  <si>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</si>
  <si>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</si>
  <si>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</si>
  <si>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</si>
  <si>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</si>
  <si>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</si>
  <si>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</si>
  <si>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</si>
  <si>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</si>
  <si>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</si>
  <si>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</si>
  <si>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</si>
  <si>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</si>
  <si>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</si>
  <si>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</si>
  <si>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</si>
  <si>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</si>
  <si>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</si>
  <si>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</si>
  <si>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</si>
  <si>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</si>
  <si>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</si>
  <si>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</si>
  <si>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</si>
  <si>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</si>
  <si>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</si>
  <si>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</si>
  <si>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</si>
  <si>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</si>
  <si>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</si>
  <si>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</si>
  <si>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</si>
  <si>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</si>
  <si>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</si>
  <si>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</si>
  <si>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</si>
  <si>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</si>
  <si>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</si>
  <si>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</si>
  <si>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</si>
  <si>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</si>
  <si>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</si>
  <si>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</si>
  <si>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</si>
  <si>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</si>
  <si>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</si>
  <si>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</si>
  <si>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</si>
  <si>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</si>
  <si>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</si>
  <si>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</si>
  <si>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</si>
  <si>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</si>
  <si>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</si>
  <si>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</si>
  <si>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</si>
  <si>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</si>
  <si>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</si>
  <si>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</si>
  <si>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</si>
  <si>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</si>
  <si>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</si>
  <si>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</si>
  <si>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</si>
  <si>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</si>
  <si>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</si>
  <si>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</si>
  <si>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</si>
  <si>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</si>
  <si>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</si>
  <si>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</si>
  <si>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</si>
  <si>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</si>
  <si>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</si>
  <si>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</si>
  <si>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</si>
  <si>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</si>
  <si>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</si>
  <si>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</si>
  <si>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</si>
  <si>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</si>
  <si>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</si>
  <si>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</si>
  <si>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</si>
  <si>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</si>
  <si>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</si>
  <si>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</si>
  <si>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</si>
  <si>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</si>
  <si>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</si>
  <si>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</si>
  <si>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</si>
  <si>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</si>
  <si>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</si>
  <si>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</si>
  <si>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</si>
  <si>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</si>
  <si>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</si>
  <si>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</si>
  <si>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</si>
  <si>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</si>
  <si>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</si>
  <si>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</si>
  <si>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</si>
  <si>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</si>
  <si>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</si>
  <si>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</si>
  <si>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</si>
  <si>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</si>
  <si>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</si>
  <si>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</si>
  <si>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</si>
  <si>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</si>
  <si>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</si>
  <si>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</si>
  <si>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</si>
  <si>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</si>
  <si>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</si>
  <si>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</si>
  <si>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</si>
  <si>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</si>
  <si>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</si>
  <si>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</si>
  <si>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</si>
  <si>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</si>
  <si>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</si>
  <si>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</si>
  <si>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</si>
  <si>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</si>
  <si>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</si>
  <si>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</si>
  <si>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</si>
  <si>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</si>
  <si>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</si>
  <si>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</si>
  <si>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</si>
  <si>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</si>
  <si>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</si>
  <si>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</si>
  <si>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</si>
  <si>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</si>
  <si>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</si>
  <si>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</si>
  <si>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</si>
  <si>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</si>
  <si>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</si>
  <si>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</si>
  <si>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</si>
  <si>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</si>
  <si>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</si>
  <si>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</si>
  <si>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</si>
  <si>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</si>
  <si>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</si>
  <si>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</si>
  <si>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</si>
  <si>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</si>
  <si>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</si>
  <si>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</si>
  <si>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</si>
  <si>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</si>
  <si>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</si>
  <si>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</si>
  <si>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</si>
  <si>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</si>
  <si>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</si>
  <si>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</si>
  <si>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</si>
  <si>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</si>
  <si>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</si>
  <si>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</si>
  <si>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</si>
  <si>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</si>
  <si>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</si>
  <si>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</si>
  <si>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</si>
  <si>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</si>
  <si>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</si>
  <si>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</si>
  <si>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</si>
  <si>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</si>
  <si>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</si>
  <si>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</si>
  <si>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</si>
  <si>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</si>
  <si>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</si>
  <si>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</si>
  <si>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</si>
  <si>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</si>
  <si>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</si>
  <si>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</si>
  <si>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</si>
  <si>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</si>
  <si>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</si>
  <si>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</si>
  <si>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</si>
  <si>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</si>
  <si>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</si>
  <si>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</si>
  <si>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</si>
  <si>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</si>
  <si>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</si>
  <si>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</si>
  <si>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</si>
  <si>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</si>
  <si>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</si>
  <si>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</si>
  <si>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</si>
  <si>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</si>
  <si>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</si>
  <si>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</si>
  <si>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</si>
  <si>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</si>
  <si>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</si>
  <si>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</si>
  <si>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</si>
  <si>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</si>
  <si>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</si>
  <si>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</si>
  <si>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</si>
  <si>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</si>
  <si>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</si>
  <si>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</si>
  <si>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</si>
  <si>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</si>
  <si>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</si>
  <si>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</si>
  <si>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</si>
  <si>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</si>
  <si>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</si>
  <si>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</si>
  <si>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</si>
  <si>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</si>
  <si>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</si>
  <si>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</si>
  <si>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</si>
  <si>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</si>
  <si>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</si>
  <si>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</si>
  <si>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</si>
  <si>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</si>
  <si>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</si>
  <si>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</si>
  <si>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</si>
  <si>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</si>
  <si>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</si>
  <si>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</si>
  <si>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</si>
  <si>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</si>
  <si>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</si>
  <si>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</si>
  <si>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</si>
  <si>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</si>
  <si>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</si>
  <si>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</si>
  <si>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</si>
  <si>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</si>
  <si>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</si>
  <si>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</si>
  <si>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</si>
  <si>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</si>
  <si>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</si>
  <si>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</si>
  <si>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</si>
  <si>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</si>
  <si>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</si>
  <si>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</si>
  <si>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</si>
  <si>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</si>
  <si>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</si>
  <si>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</si>
  <si>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</si>
  <si>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</si>
  <si>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</si>
  <si>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</si>
  <si>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</si>
  <si>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</si>
  <si>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</si>
  <si>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</si>
  <si>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</si>
  <si>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</si>
  <si>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</si>
  <si>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</si>
  <si>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</si>
  <si>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</si>
  <si>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</si>
  <si>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</si>
  <si>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</si>
  <si>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</si>
  <si>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</si>
  <si>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</si>
  <si>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</si>
  <si>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</si>
  <si>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</si>
  <si>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</si>
  <si>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</si>
  <si>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</si>
  <si>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</si>
  <si>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</si>
  <si>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</si>
  <si>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</si>
  <si>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</si>
  <si>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</si>
  <si>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</si>
  <si>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</si>
  <si>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</si>
  <si>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</si>
  <si>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</si>
  <si>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</si>
  <si>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</si>
  <si>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</si>
  <si>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</si>
  <si>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</si>
  <si>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</si>
  <si>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</si>
  <si>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</si>
  <si>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</si>
  <si>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</si>
  <si>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</si>
  <si>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</si>
  <si>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</si>
  <si>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</si>
  <si>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</si>
  <si>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</si>
  <si>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</si>
  <si>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</si>
  <si>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</si>
  <si>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</si>
  <si>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</si>
  <si>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</si>
  <si>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</si>
  <si>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</si>
  <si>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</si>
  <si>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</si>
  <si>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</si>
  <si>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</si>
  <si>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</si>
  <si>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</si>
  <si>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</si>
  <si>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</si>
  <si>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</si>
  <si>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</si>
  <si>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</si>
  <si>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</si>
  <si>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</si>
  <si>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</si>
  <si>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</si>
  <si>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</si>
  <si>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</si>
  <si>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</si>
  <si>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</si>
  <si>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</si>
  <si>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</si>
  <si>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</si>
  <si>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</si>
  <si>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</si>
  <si>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</si>
  <si>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</si>
  <si>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</si>
  <si>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</si>
  <si>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</si>
  <si>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</si>
  <si>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</si>
  <si>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</si>
  <si>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</si>
  <si>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</si>
  <si>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</si>
  <si>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</si>
  <si>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</si>
  <si>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</si>
  <si>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</si>
  <si>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</si>
  <si>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</si>
  <si>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</si>
  <si>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</si>
  <si>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</si>
  <si>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</si>
  <si>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</si>
  <si>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</si>
  <si>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</si>
  <si>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</si>
  <si>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</si>
  <si>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</si>
  <si>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</si>
  <si>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</si>
  <si>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</si>
  <si>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</si>
  <si>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</si>
  <si>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</si>
  <si>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</si>
  <si>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</si>
  <si>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</si>
  <si>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</si>
  <si>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</si>
  <si>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</si>
  <si>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</si>
  <si>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</si>
  <si>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</si>
  <si>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</si>
  <si>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</si>
  <si>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</si>
  <si>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</si>
  <si>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</si>
  <si>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</si>
  <si>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</si>
  <si>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</si>
  <si>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</si>
  <si>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</si>
  <si>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</si>
  <si>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</si>
  <si>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</si>
  <si>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</si>
  <si>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</si>
  <si>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</si>
  <si>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</si>
  <si>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</si>
  <si>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</si>
  <si>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</si>
  <si>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</si>
  <si>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</si>
  <si>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</si>
  <si>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</si>
  <si>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</si>
  <si>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</si>
  <si>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</si>
  <si>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</si>
  <si>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</si>
  <si>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</si>
  <si>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</si>
  <si>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</si>
  <si>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</si>
  <si>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</si>
  <si>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</si>
  <si>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</si>
  <si>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</si>
  <si>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</si>
  <si>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</si>
  <si>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</si>
  <si>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</si>
  <si>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</si>
  <si>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</si>
  <si>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</si>
  <si>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</si>
  <si>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</si>
  <si>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</si>
  <si>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</si>
  <si>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</si>
  <si>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</si>
  <si>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</si>
  <si>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</si>
  <si>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</si>
  <si>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</si>
  <si>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</si>
  <si>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</si>
  <si>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</si>
  <si>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</si>
  <si>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</si>
  <si>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</si>
  <si>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</si>
  <si>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</si>
  <si>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</si>
  <si>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</si>
  <si>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</si>
  <si>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</si>
  <si>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</si>
  <si>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</si>
  <si>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</si>
  <si>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</si>
  <si>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</si>
  <si>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</si>
  <si>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</si>
  <si>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</si>
  <si>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</si>
  <si>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</si>
  <si>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</si>
  <si>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</si>
  <si>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</si>
  <si>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</si>
  <si>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</si>
  <si>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</si>
  <si>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</si>
  <si>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</si>
  <si>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</si>
  <si>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</si>
  <si>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</si>
  <si>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</si>
  <si>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</si>
  <si>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</si>
  <si>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</si>
  <si>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</si>
  <si>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</si>
  <si>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</si>
  <si>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</si>
  <si>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</si>
  <si>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</si>
  <si>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</si>
  <si>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</si>
  <si>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</si>
  <si>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</si>
  <si>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</si>
  <si>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</si>
  <si>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</si>
  <si>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</si>
  <si>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</si>
  <si>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</si>
  <si>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</si>
  <si>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</si>
  <si>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</si>
  <si>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</si>
  <si>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</si>
  <si>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</si>
  <si>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</si>
  <si>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</si>
  <si>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</si>
  <si>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</si>
  <si>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</si>
  <si>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</si>
  <si>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</si>
  <si>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</si>
  <si>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</si>
  <si>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</si>
  <si>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</si>
  <si>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</si>
  <si>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</si>
  <si>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</si>
  <si>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</si>
  <si>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</si>
  <si>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</si>
  <si>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</si>
  <si>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</si>
  <si>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</si>
  <si>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</si>
  <si>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</si>
  <si>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</si>
  <si>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</si>
  <si>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</si>
  <si>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</si>
  <si>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</si>
  <si>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</si>
  <si>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</si>
  <si>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</si>
  <si>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</si>
  <si>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</si>
  <si>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</si>
  <si>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</si>
  <si>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</si>
  <si>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</si>
  <si>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</si>
  <si>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</si>
  <si>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</si>
  <si>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</si>
  <si>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</si>
  <si>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</si>
  <si>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</si>
  <si>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</si>
  <si>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</si>
  <si>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</si>
  <si>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</si>
  <si>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</si>
  <si>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</si>
  <si>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</si>
  <si>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</si>
  <si>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</si>
  <si>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</si>
  <si>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</si>
  <si>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</si>
  <si>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</si>
  <si>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</si>
  <si>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</si>
  <si>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</si>
  <si>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</si>
  <si>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</si>
  <si>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</si>
  <si>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</si>
  <si>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</si>
  <si>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</si>
  <si>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</si>
  <si>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</si>
  <si>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</si>
  <si>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</si>
  <si>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</si>
  <si>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</si>
  <si>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</si>
  <si>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</si>
  <si>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</si>
  <si>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</si>
  <si>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</si>
  <si>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</si>
  <si>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</si>
  <si>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</si>
  <si>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</si>
  <si>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</si>
  <si>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</si>
  <si>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</si>
  <si>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</si>
  <si>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</si>
  <si>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</si>
  <si>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</si>
  <si>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</si>
  <si>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</si>
  <si>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</si>
  <si>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</si>
  <si>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</si>
  <si>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</si>
  <si>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</si>
  <si>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</si>
  <si>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</si>
  <si>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</si>
  <si>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</si>
  <si>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</si>
  <si>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</si>
  <si>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</si>
  <si>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</si>
  <si>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</si>
  <si>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</si>
  <si>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</si>
  <si>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</si>
  <si>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</si>
  <si>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</si>
  <si>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</si>
  <si>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</si>
  <si>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</si>
  <si>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</si>
  <si>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</si>
  <si>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</si>
  <si>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</si>
  <si>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</si>
  <si>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</si>
  <si>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</si>
  <si>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</si>
  <si>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</si>
  <si>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</si>
  <si>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</si>
  <si>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</si>
  <si>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</si>
  <si>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</si>
  <si>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</si>
  <si>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</si>
  <si>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</si>
  <si>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</si>
  <si>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</si>
  <si>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</si>
  <si>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</si>
  <si>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</si>
  <si>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</si>
  <si>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</si>
  <si>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</si>
  <si>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</si>
  <si>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</si>
  <si>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</si>
  <si>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</si>
  <si>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</si>
  <si>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</si>
  <si>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</si>
  <si>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</si>
  <si>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</si>
  <si>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</si>
  <si>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</si>
  <si>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</si>
  <si>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</si>
  <si>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</si>
  <si>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</si>
  <si>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</si>
  <si>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</si>
  <si>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</si>
  <si>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</si>
  <si>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</si>
  <si>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</si>
  <si>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</si>
  <si>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</si>
  <si>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</si>
  <si>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</si>
  <si>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</si>
  <si>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</si>
  <si>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</si>
  <si>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</si>
  <si>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</si>
  <si>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</si>
  <si>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</si>
  <si>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</si>
  <si>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</si>
  <si>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</si>
  <si>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</si>
  <si>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</si>
  <si>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</si>
  <si>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</si>
  <si>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</si>
  <si>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</si>
  <si>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</si>
  <si>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</si>
  <si>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</si>
  <si>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</si>
  <si>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</si>
  <si>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</si>
  <si>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</si>
  <si>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</si>
  <si>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</si>
  <si>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</si>
  <si>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</si>
  <si>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</si>
  <si>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</si>
  <si>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</si>
  <si>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</si>
  <si>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</si>
  <si>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</si>
  <si>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</si>
  <si>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</si>
  <si>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</si>
  <si>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</si>
  <si>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</si>
  <si>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</si>
  <si>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</si>
  <si>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</si>
  <si>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</si>
  <si>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</si>
  <si>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</si>
  <si>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</si>
  <si>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</si>
  <si>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</si>
  <si>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</si>
  <si>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</si>
  <si>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</si>
  <si>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</si>
  <si>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</si>
  <si>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</si>
  <si>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</si>
  <si>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</si>
  <si>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</si>
  <si>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</si>
  <si>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</si>
  <si>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</si>
  <si>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</si>
  <si>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</si>
  <si>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</si>
  <si>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</si>
  <si>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</si>
  <si>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</si>
  <si>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</si>
  <si>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</si>
  <si>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</si>
  <si>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</si>
  <si>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</si>
  <si>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</si>
  <si>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</si>
  <si>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</si>
  <si>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</si>
  <si>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</si>
  <si>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</si>
  <si>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</si>
  <si>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</si>
  <si>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</si>
  <si>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</si>
  <si>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</si>
  <si>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</si>
  <si>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</si>
  <si>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</si>
  <si>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</si>
  <si>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</si>
  <si>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</si>
  <si>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</si>
  <si>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</si>
  <si>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</si>
  <si>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</si>
  <si>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</si>
  <si>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</si>
  <si>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</si>
  <si>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</si>
  <si>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</si>
  <si>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</si>
  <si>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</si>
  <si>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</si>
  <si>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</si>
  <si>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</si>
  <si>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</si>
  <si>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</si>
  <si>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</si>
  <si>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</si>
  <si>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</si>
  <si>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</si>
  <si>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</si>
  <si>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</si>
  <si>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</si>
  <si>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</si>
  <si>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</si>
  <si>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</si>
  <si>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</si>
  <si>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</si>
  <si>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</si>
  <si>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</si>
  <si>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</si>
  <si>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</si>
  <si>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</si>
  <si>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</si>
  <si>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</si>
  <si>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</si>
  <si>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</si>
  <si>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</si>
  <si>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</si>
  <si>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</si>
  <si>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</si>
  <si>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</si>
  <si>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</si>
  <si>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</si>
  <si>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</si>
  <si>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</si>
  <si>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</si>
  <si>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</si>
  <si>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</si>
  <si>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</si>
  <si>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</si>
  <si>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</si>
  <si>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</si>
  <si>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</si>
  <si>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</si>
  <si>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</si>
  <si>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</si>
  <si>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</si>
  <si>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</si>
  <si>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</si>
  <si>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</si>
  <si>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</si>
  <si>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</si>
  <si>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</si>
  <si>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</si>
  <si>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</si>
  <si>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</si>
  <si>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</si>
  <si>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</si>
  <si>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</si>
  <si>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</si>
  <si>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</si>
  <si>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</si>
  <si>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</si>
  <si>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</si>
  <si>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</si>
  <si>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</si>
  <si>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</si>
  <si>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</si>
  <si>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</si>
  <si>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</si>
  <si>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</si>
  <si>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</si>
  <si>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</si>
  <si>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</si>
  <si>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</si>
  <si>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</si>
  <si>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</si>
  <si>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</si>
  <si>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</si>
  <si>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</si>
  <si>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</si>
  <si>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</si>
  <si>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</si>
  <si>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</si>
  <si>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</si>
  <si>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</si>
  <si>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</si>
  <si>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</si>
  <si>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</si>
  <si>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</si>
  <si>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</si>
  <si>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</si>
  <si>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</si>
  <si>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</si>
  <si>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</si>
  <si>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</si>
  <si>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</si>
  <si>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</si>
  <si>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</si>
  <si>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</si>
  <si>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</si>
  <si>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</si>
  <si>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</si>
  <si>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</si>
  <si>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</si>
  <si>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</si>
  <si>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</si>
  <si>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</si>
  <si>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</si>
  <si>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</si>
  <si>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</si>
  <si>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</si>
  <si>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</si>
  <si>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</si>
  <si>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</si>
  <si>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</si>
  <si>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</si>
  <si>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</si>
  <si>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</si>
  <si>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</si>
  <si>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</si>
  <si>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</si>
  <si>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</si>
  <si>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</si>
  <si>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</si>
  <si>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</si>
  <si>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</si>
  <si>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</si>
  <si>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</si>
  <si>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</si>
  <si>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</si>
  <si>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</si>
  <si>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</si>
  <si>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</si>
  <si>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</si>
  <si>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</si>
  <si>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</si>
  <si>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</si>
  <si>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</si>
  <si>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</si>
  <si>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</si>
  <si>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</si>
  <si>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</si>
  <si>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</si>
  <si>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</si>
  <si>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</si>
  <si>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</si>
  <si>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</si>
  <si>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</si>
  <si>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</si>
  <si>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</si>
  <si>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</si>
  <si>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</si>
  <si>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</si>
  <si>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</si>
  <si>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</si>
  <si>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</si>
  <si>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</si>
  <si>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</si>
  <si>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</si>
  <si>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</si>
  <si>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</si>
  <si>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</si>
  <si>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</si>
  <si>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</si>
  <si>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</si>
  <si>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</si>
  <si>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</si>
  <si>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</si>
  <si>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</si>
  <si>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</si>
  <si>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</si>
  <si>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</si>
  <si>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</si>
  <si>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</si>
  <si>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</si>
  <si>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</si>
  <si>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</si>
  <si>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</si>
  <si>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</si>
  <si>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</si>
  <si>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</si>
  <si>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</si>
  <si>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</si>
  <si>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</si>
  <si>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</si>
  <si>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</si>
  <si>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</si>
  <si>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</si>
  <si>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</si>
  <si>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</si>
  <si>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</si>
  <si>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</si>
  <si>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</si>
  <si>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</si>
  <si>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</si>
  <si>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</si>
  <si>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</si>
  <si>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</si>
  <si>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</si>
  <si>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</si>
  <si>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</si>
  <si>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</si>
  <si>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</si>
  <si>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</si>
  <si>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</si>
  <si>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</si>
  <si>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</si>
  <si>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</si>
  <si>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</si>
  <si>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</si>
  <si>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</si>
  <si>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</si>
  <si>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</si>
  <si>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</si>
  <si>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</si>
  <si>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</si>
  <si>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</si>
  <si>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</si>
  <si>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</si>
  <si>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</si>
  <si>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</si>
  <si>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</si>
  <si>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</si>
  <si>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</si>
  <si>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</si>
  <si>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</si>
  <si>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</si>
  <si>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</si>
  <si>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</si>
  <si>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</si>
  <si>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</si>
  <si>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</si>
  <si>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</si>
  <si>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</si>
  <si>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</si>
  <si>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</si>
  <si>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</si>
  <si>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</si>
  <si>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</si>
  <si>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</si>
  <si>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</si>
  <si>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</si>
  <si>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</si>
  <si>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</si>
  <si>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</si>
  <si>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</si>
  <si>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</si>
  <si>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</si>
  <si>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</si>
  <si>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</si>
  <si>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</si>
  <si>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</si>
  <si>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</si>
  <si>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</si>
  <si>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</si>
  <si>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</si>
  <si>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</si>
  <si>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</si>
  <si>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</si>
  <si>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</si>
  <si>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</si>
  <si>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</si>
  <si>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</si>
  <si>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</si>
  <si>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</si>
  <si>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</si>
  <si>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</si>
  <si>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</si>
  <si>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</si>
  <si>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</si>
  <si>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</si>
  <si>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</si>
  <si>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</si>
  <si>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</si>
  <si>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</si>
  <si>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</si>
  <si>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</si>
  <si>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</si>
  <si>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</si>
  <si>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</si>
  <si>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</si>
  <si>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</si>
  <si>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</si>
  <si>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</si>
  <si>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</si>
  <si>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</si>
  <si>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</si>
  <si>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</si>
  <si>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</si>
  <si>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</si>
  <si>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</si>
  <si>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</si>
  <si>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</si>
  <si>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</si>
  <si>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</si>
  <si>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</si>
  <si>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</si>
  <si>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</si>
  <si>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</si>
  <si>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</si>
  <si>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</si>
  <si>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</si>
  <si>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</si>
  <si>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</si>
  <si>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</si>
  <si>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</si>
  <si>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</si>
  <si>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</si>
  <si>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</si>
  <si>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</si>
  <si>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</si>
  <si>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</si>
  <si>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</si>
  <si>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</si>
  <si>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</si>
  <si>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</si>
  <si>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</si>
  <si>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</si>
  <si>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</si>
  <si>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</si>
  <si>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</si>
  <si>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</si>
  <si>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</si>
  <si>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</si>
  <si>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</si>
  <si>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</si>
  <si>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</si>
  <si>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</si>
  <si>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</si>
  <si>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</si>
  <si>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</si>
  <si>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</si>
  <si>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</si>
  <si>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</si>
  <si>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</si>
  <si>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</si>
  <si>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</si>
  <si>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</si>
  <si>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</si>
  <si>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</si>
  <si>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</si>
  <si>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</si>
  <si>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</si>
  <si>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</si>
  <si>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</si>
  <si>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</si>
  <si>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</si>
  <si>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</si>
  <si>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</si>
  <si>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</si>
  <si>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</si>
  <si>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</si>
  <si>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</si>
  <si>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</si>
  <si>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</si>
  <si>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</si>
  <si>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</si>
  <si>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</si>
  <si>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</si>
  <si>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</si>
  <si>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</si>
  <si>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</si>
  <si>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</si>
  <si>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</si>
  <si>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</si>
  <si>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</si>
  <si>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</si>
  <si>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</si>
  <si>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</si>
  <si>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</si>
  <si>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</si>
  <si>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</si>
  <si>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</si>
  <si>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</si>
  <si>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</si>
  <si>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</si>
  <si>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</si>
  <si>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</si>
  <si>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</si>
  <si>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</si>
  <si>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</si>
  <si>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</si>
  <si>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</si>
  <si>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</si>
  <si>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</si>
  <si>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</si>
  <si>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</si>
  <si>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</si>
  <si>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</si>
  <si>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</si>
  <si>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</si>
  <si>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</si>
  <si>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</si>
  <si>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</si>
  <si>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</si>
  <si>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</si>
  <si>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</si>
  <si>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</si>
  <si>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</si>
  <si>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</si>
  <si>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</si>
  <si>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</si>
  <si>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</si>
  <si>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</si>
  <si>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</si>
  <si>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</si>
  <si>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</si>
  <si>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</si>
  <si>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</si>
  <si>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</si>
  <si>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</si>
  <si>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</si>
  <si>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</si>
  <si>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</si>
  <si>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</si>
  <si>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</si>
  <si>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</si>
  <si>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</si>
  <si>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</si>
  <si>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</si>
  <si>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</si>
  <si>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</si>
  <si>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</si>
  <si>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</si>
  <si>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</si>
  <si>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</si>
  <si>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</si>
  <si>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</si>
  <si>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</si>
  <si>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</si>
  <si>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</si>
  <si>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</si>
  <si>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</si>
  <si>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</si>
  <si>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</si>
  <si>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</si>
  <si>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</si>
  <si>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</si>
  <si>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</si>
  <si>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</si>
  <si>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</si>
  <si>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</si>
  <si>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</si>
  <si>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</si>
  <si>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</si>
  <si>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</si>
  <si>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</si>
  <si>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</si>
  <si>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</si>
  <si>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</si>
  <si>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</si>
  <si>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</si>
  <si>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</si>
  <si>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</si>
  <si>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</si>
  <si>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</si>
  <si>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</si>
  <si>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</si>
  <si>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</si>
  <si>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</si>
  <si>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</si>
  <si>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</si>
  <si>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</si>
  <si>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</si>
  <si>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</si>
  <si>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</si>
  <si>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</si>
  <si>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</si>
  <si>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</si>
  <si>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</si>
  <si>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</si>
  <si>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</si>
  <si>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</si>
  <si>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</si>
  <si>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</si>
  <si>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</si>
  <si>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</si>
  <si>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</si>
  <si>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</si>
  <si>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</si>
  <si>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</si>
  <si>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</si>
  <si>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</si>
  <si>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</si>
  <si>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</si>
  <si>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</si>
  <si>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</si>
  <si>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</si>
  <si>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</si>
  <si>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</si>
  <si>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</si>
  <si>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</si>
  <si>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</si>
  <si>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</si>
  <si>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</si>
  <si>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</si>
  <si>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</si>
  <si>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</si>
  <si>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</si>
  <si>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</si>
  <si>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</si>
  <si>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</si>
  <si>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</si>
  <si>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</si>
  <si>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</si>
  <si>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</si>
  <si>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</si>
  <si>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</si>
  <si>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</si>
  <si>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</si>
  <si>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</si>
  <si>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</si>
  <si>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</si>
  <si>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</si>
  <si>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</si>
  <si>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</si>
  <si>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</si>
  <si>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</si>
  <si>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</si>
  <si>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</si>
  <si>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</si>
  <si>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</si>
  <si>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</si>
  <si>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</si>
  <si>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</si>
  <si>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</si>
  <si>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</si>
  <si>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</si>
  <si>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</si>
  <si>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</si>
  <si>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</si>
  <si>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</si>
  <si>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</si>
  <si>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</si>
  <si>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</si>
  <si>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</si>
  <si>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</si>
  <si>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</si>
  <si>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</si>
  <si>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</si>
  <si>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</si>
  <si>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</si>
  <si>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</si>
  <si>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</si>
  <si>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</si>
  <si>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</si>
  <si>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</si>
  <si>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</si>
  <si>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</si>
  <si>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</si>
  <si>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</si>
  <si>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</si>
  <si>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</si>
  <si>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</si>
  <si>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</si>
  <si>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</si>
  <si>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</si>
  <si>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</si>
  <si>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</si>
  <si>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</si>
  <si>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</si>
  <si>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</si>
  <si>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</si>
  <si>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</si>
  <si>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</si>
  <si>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</si>
  <si>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</si>
  <si>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</si>
  <si>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</si>
  <si>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</si>
  <si>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</si>
  <si>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</si>
  <si>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</si>
  <si>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</si>
  <si>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</si>
  <si>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</si>
  <si>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</si>
  <si>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</si>
  <si>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</si>
  <si>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</si>
  <si>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</si>
  <si>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</si>
  <si>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</si>
  <si>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</si>
  <si>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</si>
  <si>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</si>
  <si>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</si>
  <si>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</si>
  <si>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</si>
  <si>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</si>
  <si>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</si>
  <si>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</si>
  <si>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</si>
  <si>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</si>
  <si>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</si>
  <si>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</si>
  <si>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</si>
  <si>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</si>
  <si>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</si>
  <si>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</si>
  <si>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</si>
  <si>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</si>
  <si>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</si>
  <si>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</si>
  <si>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</si>
  <si>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</si>
  <si>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</si>
  <si>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</si>
  <si>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</si>
  <si>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</si>
  <si>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</si>
  <si>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</si>
  <si>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</si>
  <si>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</si>
  <si>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</si>
  <si>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</si>
  <si>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</si>
  <si>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</si>
  <si>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</si>
  <si>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</si>
  <si>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</si>
  <si>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</si>
  <si>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</si>
  <si>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</si>
  <si>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</si>
  <si>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</si>
  <si>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</si>
  <si>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</si>
  <si>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</si>
  <si>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</si>
  <si>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</si>
  <si>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</si>
  <si>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</si>
  <si>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</si>
  <si>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</si>
  <si>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</si>
  <si>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</si>
  <si>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</si>
  <si>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</si>
  <si>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</si>
  <si>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</si>
  <si>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</si>
  <si>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</si>
  <si>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</si>
  <si>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</si>
  <si>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</si>
  <si>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</si>
  <si>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</si>
  <si>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</si>
  <si>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</si>
  <si>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</si>
  <si>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</si>
  <si>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</si>
  <si>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</si>
  <si>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</si>
  <si>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</si>
  <si>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</si>
  <si>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</si>
  <si>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</si>
  <si>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</si>
  <si>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</si>
  <si>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</si>
  <si>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</si>
  <si>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</si>
  <si>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</si>
  <si>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</si>
  <si>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</si>
  <si>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</si>
  <si>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</si>
  <si>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</si>
  <si>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</si>
  <si>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</si>
  <si>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</si>
  <si>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</si>
  <si>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</si>
  <si>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</si>
  <si>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</si>
  <si>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</si>
  <si>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</si>
  <si>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</si>
  <si>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</si>
  <si>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</si>
  <si>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</si>
  <si>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</si>
  <si>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</si>
  <si>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</si>
  <si>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</si>
  <si>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</si>
  <si>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</si>
  <si>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</si>
  <si>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</si>
  <si>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</si>
  <si>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</si>
  <si>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</si>
  <si>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</si>
  <si>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</si>
  <si>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</si>
  <si>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</si>
  <si>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</si>
  <si>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</si>
  <si>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</si>
  <si>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</si>
  <si>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</si>
  <si>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</si>
  <si>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</si>
  <si>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</si>
  <si>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</si>
  <si>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</si>
  <si>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</si>
  <si>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</si>
  <si>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</si>
  <si>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</si>
  <si>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</si>
  <si>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</si>
  <si>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</si>
  <si>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</si>
  <si>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</si>
  <si>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</si>
  <si>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</si>
  <si>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</si>
  <si>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</si>
  <si>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</si>
  <si>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</si>
  <si>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</si>
  <si>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</si>
  <si>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</si>
  <si>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</si>
  <si>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</si>
  <si>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</si>
  <si>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</si>
  <si>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</si>
  <si>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</si>
  <si>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</si>
  <si>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</si>
  <si>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</si>
  <si>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</si>
  <si>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</si>
  <si>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</si>
  <si>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</si>
  <si>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</si>
  <si>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</si>
  <si>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</si>
  <si>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</si>
  <si>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</si>
  <si>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</si>
  <si>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</si>
  <si>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</si>
  <si>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</si>
  <si>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</si>
  <si>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</si>
  <si>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</si>
  <si>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</si>
  <si>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</si>
  <si>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</si>
  <si>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</si>
  <si>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</si>
  <si>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</si>
  <si>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</si>
  <si>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</si>
  <si>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</si>
  <si>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</si>
  <si>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</si>
  <si>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</si>
  <si>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</si>
  <si>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</si>
  <si>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</si>
  <si>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</si>
  <si>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</si>
  <si>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</si>
  <si>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</si>
  <si>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</si>
  <si>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</si>
  <si>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</si>
  <si>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</si>
  <si>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</si>
  <si>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</si>
  <si>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</si>
  <si>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</si>
  <si>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</si>
  <si>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</si>
  <si>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</si>
  <si>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</si>
  <si>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</si>
  <si>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</si>
  <si>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</si>
  <si>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</si>
  <si>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</si>
  <si>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</si>
  <si>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</si>
  <si>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</si>
  <si>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</si>
  <si>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</si>
  <si>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</si>
  <si>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</si>
  <si>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</si>
  <si>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</si>
  <si>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</si>
  <si>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</si>
  <si>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</si>
  <si>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</si>
  <si>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</si>
  <si>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</si>
  <si>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</si>
  <si>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</si>
  <si>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</si>
  <si>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</si>
  <si>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</si>
  <si>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</si>
  <si>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</si>
  <si>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</si>
  <si>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</si>
  <si>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</si>
  <si>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</si>
  <si>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</si>
  <si>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</si>
  <si>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</si>
  <si>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</si>
  <si>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</si>
  <si>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</si>
  <si>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</si>
  <si>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</si>
  <si>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</si>
  <si>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</si>
  <si>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</si>
  <si>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</si>
  <si>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</si>
  <si>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</si>
  <si>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</si>
  <si>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</si>
  <si>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</si>
  <si>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</si>
  <si>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</si>
  <si>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</si>
  <si>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</si>
  <si>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</si>
  <si>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</si>
  <si>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</si>
  <si>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</si>
  <si>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</si>
  <si>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</si>
  <si>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</si>
  <si>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</si>
  <si>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</si>
  <si>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</si>
  <si>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</si>
  <si>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</si>
  <si>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</si>
  <si>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</si>
  <si>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</si>
  <si>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</si>
  <si>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</si>
  <si>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</si>
  <si>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</si>
  <si>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</si>
  <si>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</si>
  <si>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</si>
  <si>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</si>
  <si>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</si>
  <si>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</si>
  <si>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</si>
  <si>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</si>
  <si>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</si>
  <si>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</si>
  <si>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</si>
  <si>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</si>
  <si>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</si>
  <si>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</si>
  <si>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</si>
  <si>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</si>
  <si>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</si>
  <si>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</si>
  <si>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</si>
  <si>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</si>
  <si>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</si>
  <si>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</si>
  <si>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</si>
  <si>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</si>
  <si>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</si>
  <si>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</si>
  <si>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</si>
  <si>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</si>
  <si>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</si>
  <si>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</si>
  <si>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</si>
  <si>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</si>
  <si>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</si>
  <si>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</si>
  <si>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</si>
  <si>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</si>
  <si>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</si>
  <si>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</si>
  <si>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</si>
  <si>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</si>
  <si>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</si>
  <si>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</si>
  <si>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</si>
  <si>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</si>
  <si>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</si>
  <si>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</si>
  <si>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</si>
  <si>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</si>
  <si>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</si>
  <si>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</si>
  <si>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</si>
  <si>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</si>
  <si>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</si>
  <si>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</si>
  <si>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</si>
  <si>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</si>
  <si>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</si>
  <si>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</si>
  <si>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</si>
  <si>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</si>
  <si>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</si>
  <si>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</si>
  <si>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</si>
  <si>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</si>
  <si>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</si>
  <si>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</si>
  <si>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</si>
  <si>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</si>
  <si>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</si>
  <si>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</si>
  <si>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</si>
  <si>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</si>
  <si>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</si>
  <si>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</si>
  <si>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</si>
  <si>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</si>
  <si>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</si>
  <si>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</si>
  <si>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</si>
  <si>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</si>
  <si>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</si>
  <si>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</si>
  <si>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</si>
  <si>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</si>
  <si>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</si>
  <si>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</si>
  <si>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</si>
  <si>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</si>
  <si>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</si>
  <si>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</si>
  <si>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</si>
  <si>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</si>
  <si>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</si>
  <si>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</si>
  <si>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</si>
  <si>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</si>
  <si>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</si>
  <si>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</si>
  <si>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</si>
  <si>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</si>
  <si>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</si>
  <si>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</si>
  <si>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</si>
  <si>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</si>
  <si>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</si>
  <si>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</si>
  <si>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</si>
  <si>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</si>
  <si>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</si>
  <si>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</si>
  <si>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</si>
  <si>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</si>
  <si>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</si>
  <si>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</si>
  <si>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</si>
  <si>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</si>
  <si>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</si>
  <si>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</si>
  <si>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</si>
  <si>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</si>
  <si>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</si>
  <si>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</si>
  <si>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</si>
  <si>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</si>
  <si>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</si>
  <si>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</si>
  <si>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</si>
  <si>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</si>
  <si>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</si>
  <si>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</si>
  <si>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</si>
  <si>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</si>
  <si>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</si>
  <si>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</si>
  <si>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</si>
  <si>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</si>
  <si>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</si>
  <si>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</si>
  <si>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</si>
  <si>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</si>
  <si>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</si>
  <si>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</si>
  <si>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</si>
  <si>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</si>
  <si>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</si>
  <si>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</si>
  <si>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</si>
  <si>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</si>
  <si>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</si>
  <si>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</si>
  <si>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</si>
  <si>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</si>
  <si>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</si>
  <si>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</si>
  <si>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</si>
  <si>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</si>
  <si>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</si>
  <si>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</si>
  <si>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</si>
  <si>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</si>
  <si>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</si>
  <si>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</si>
  <si>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</si>
  <si>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</si>
  <si>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</si>
  <si>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</si>
  <si>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</si>
  <si>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</si>
  <si>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</si>
  <si>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</si>
  <si>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</si>
  <si>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</si>
  <si>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</si>
  <si>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</si>
  <si>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</si>
  <si>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</si>
  <si>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</si>
  <si>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</si>
  <si>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</si>
  <si>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</si>
  <si>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</si>
  <si>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</si>
  <si>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</si>
  <si>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</si>
  <si>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</si>
  <si>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</si>
  <si>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</si>
  <si>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</si>
  <si>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</si>
  <si>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</si>
  <si>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</si>
  <si>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</si>
  <si>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</si>
  <si>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</si>
  <si>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</si>
  <si>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</si>
  <si>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</si>
  <si>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</si>
  <si>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</si>
  <si>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</si>
  <si>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</si>
  <si>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</si>
  <si>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</si>
  <si>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</si>
  <si>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</si>
  <si>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</si>
  <si>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</si>
  <si>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</si>
  <si>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</si>
  <si>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</si>
  <si>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</si>
  <si>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</si>
  <si>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</si>
  <si>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</si>
  <si>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</si>
  <si>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</si>
  <si>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</si>
  <si>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</si>
  <si>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</si>
  <si>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</si>
  <si>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</si>
  <si>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</si>
  <si>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</si>
  <si>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</si>
  <si>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</si>
  <si>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</si>
  <si>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</si>
  <si>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</si>
  <si>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</si>
  <si>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</si>
  <si>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</si>
  <si>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</si>
  <si>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</si>
  <si>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</si>
  <si>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</si>
  <si>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</si>
  <si>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</si>
  <si>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</si>
  <si>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</si>
  <si>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</si>
  <si>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</si>
  <si>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</si>
  <si>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</si>
  <si>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</si>
  <si>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</si>
  <si>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</si>
  <si>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</si>
  <si>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</si>
  <si>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</si>
  <si>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</si>
  <si>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</si>
  <si>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</si>
  <si>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</si>
  <si>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</si>
  <si>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</si>
  <si>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</si>
  <si>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</si>
  <si>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</si>
  <si>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</si>
  <si>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</si>
  <si>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</si>
  <si>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</si>
  <si>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</si>
  <si>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</si>
  <si>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</si>
  <si>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</si>
  <si>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</si>
  <si>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</si>
  <si>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</si>
  <si>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</si>
  <si>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</si>
  <si>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</si>
  <si>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</si>
  <si>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</si>
  <si>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</si>
  <si>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</si>
  <si>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</si>
  <si>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</si>
  <si>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</si>
  <si>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</si>
  <si>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</si>
  <si>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</si>
  <si>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</si>
  <si>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</si>
  <si>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</si>
  <si>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</si>
  <si>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</si>
  <si>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</si>
  <si>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</si>
  <si>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</si>
  <si>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</si>
  <si>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</si>
  <si>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</si>
  <si>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</si>
  <si>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</si>
  <si>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</si>
  <si>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</si>
  <si>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</si>
  <si>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</si>
  <si>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</si>
  <si>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</si>
  <si>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</si>
  <si>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</si>
  <si>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</si>
  <si>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</si>
  <si>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</si>
  <si>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</si>
  <si>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</si>
  <si>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</si>
  <si>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</si>
  <si>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</si>
  <si>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</si>
  <si>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</si>
  <si>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</si>
  <si>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</si>
  <si>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</si>
  <si>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</si>
  <si>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</si>
  <si>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</si>
  <si>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</si>
  <si>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</si>
  <si>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</si>
  <si>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</si>
  <si>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</si>
  <si>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</si>
  <si>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</si>
  <si>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</si>
  <si>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</si>
  <si>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</si>
  <si>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</si>
  <si>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</si>
  <si>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</si>
  <si>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</si>
  <si>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</si>
  <si>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</si>
  <si>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</si>
  <si>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</si>
  <si>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</si>
  <si>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</si>
  <si>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</si>
  <si>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</si>
  <si>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</si>
  <si>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</si>
  <si>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</si>
  <si>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</si>
  <si>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</si>
  <si>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</si>
  <si>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</si>
  <si>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</si>
  <si>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</si>
  <si>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</si>
  <si>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</si>
  <si>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</si>
  <si>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</si>
  <si>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</si>
  <si>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</si>
  <si>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</si>
  <si>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</si>
  <si>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</si>
  <si>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</si>
  <si>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</si>
  <si>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</si>
  <si>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</si>
  <si>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</si>
  <si>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</si>
  <si>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</si>
  <si>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</si>
  <si>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</si>
  <si>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</si>
  <si>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</si>
  <si>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</si>
  <si>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</si>
  <si>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</si>
  <si>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</si>
  <si>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</si>
  <si>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</si>
  <si>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</si>
  <si>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</si>
  <si>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</si>
  <si>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</si>
  <si>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</si>
  <si>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</si>
  <si>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</si>
  <si>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</si>
  <si>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</si>
  <si>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</si>
  <si>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</si>
  <si>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</si>
  <si>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</si>
  <si>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</si>
  <si>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</si>
  <si>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</si>
  <si>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</si>
  <si>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</si>
  <si>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</si>
  <si>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</si>
  <si>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</si>
  <si>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</si>
  <si>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</si>
  <si>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</si>
  <si>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</si>
  <si>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</si>
  <si>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</si>
  <si>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</si>
  <si>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</si>
  <si>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</si>
  <si>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</si>
  <si>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</si>
  <si>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</si>
  <si>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</si>
  <si>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</si>
  <si>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</si>
  <si>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</si>
  <si>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</si>
  <si>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</si>
  <si>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</si>
  <si>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</si>
  <si>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</si>
  <si>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</si>
  <si>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</si>
  <si>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</si>
  <si>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</si>
  <si>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</si>
  <si>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</si>
  <si>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</si>
  <si>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</si>
  <si>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</si>
  <si>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</si>
  <si>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</si>
  <si>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</si>
  <si>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</si>
  <si>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</si>
  <si>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</si>
  <si>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</si>
  <si>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</si>
  <si>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</si>
  <si>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</si>
  <si>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</si>
  <si>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</si>
  <si>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</si>
  <si>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</si>
  <si>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</si>
  <si>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</si>
  <si>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</si>
  <si>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</si>
  <si>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</si>
  <si>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</si>
  <si>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</si>
  <si>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</si>
  <si>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</si>
  <si>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</si>
  <si>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</si>
  <si>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</si>
  <si>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</si>
  <si>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</si>
  <si>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</si>
  <si>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</si>
  <si>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</si>
  <si>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</si>
  <si>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</si>
  <si>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</si>
  <si>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</si>
  <si>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</si>
  <si>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</si>
  <si>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</si>
  <si>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</si>
  <si>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</si>
  <si>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</si>
  <si>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</si>
  <si>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</si>
  <si>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</si>
  <si>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</si>
  <si>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</si>
  <si>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</si>
  <si>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</si>
  <si>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</si>
  <si>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</si>
  <si>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</si>
  <si>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</si>
  <si>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</si>
  <si>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</si>
  <si>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</si>
  <si>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</si>
  <si>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</si>
  <si>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</si>
  <si>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</si>
  <si>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</si>
  <si>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</si>
  <si>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</si>
  <si>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</si>
  <si>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</si>
  <si>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</si>
  <si>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</si>
  <si>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</si>
  <si>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</si>
  <si>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</si>
  <si>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</si>
  <si>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</si>
  <si>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</si>
  <si>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</si>
  <si>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</si>
  <si>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</si>
  <si>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</si>
  <si>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</si>
  <si>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</si>
  <si>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</si>
  <si>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</si>
  <si>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</si>
  <si>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</si>
  <si>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</si>
  <si>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</si>
  <si>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</si>
  <si>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</si>
  <si>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</si>
  <si>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</si>
  <si>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</si>
  <si>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</si>
  <si>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</si>
  <si>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</si>
  <si>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</si>
  <si>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</si>
  <si>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</si>
  <si>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</si>
  <si>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</si>
  <si>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</si>
  <si>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</si>
  <si>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</si>
  <si>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</si>
  <si>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</si>
  <si>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</si>
  <si>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</si>
  <si>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</si>
  <si>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</si>
  <si>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</si>
  <si>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</si>
  <si>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</si>
  <si>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</si>
  <si>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</si>
  <si>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</si>
  <si>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</si>
  <si>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</si>
  <si>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</si>
  <si>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</si>
  <si>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</si>
  <si>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</si>
  <si>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</si>
  <si>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</si>
  <si>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</si>
  <si>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</si>
  <si>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</si>
  <si>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</si>
  <si>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</si>
  <si>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</si>
  <si>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</si>
  <si>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</si>
  <si>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</si>
  <si>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</si>
  <si>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</si>
  <si>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</si>
  <si>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</si>
  <si>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</si>
  <si>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</si>
  <si>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</si>
  <si>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</si>
  <si>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</si>
  <si>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</si>
  <si>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</si>
  <si>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</si>
  <si>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</si>
  <si>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</si>
  <si>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</si>
  <si>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</si>
  <si>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</si>
  <si>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</si>
  <si>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</si>
  <si>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</si>
  <si>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</si>
  <si>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</si>
  <si>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</si>
  <si>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</si>
  <si>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</si>
  <si>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</si>
  <si>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</si>
  <si>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</si>
  <si>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</si>
  <si>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</si>
  <si>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</si>
  <si>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</si>
  <si>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</si>
  <si>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</si>
  <si>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</si>
  <si>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</si>
  <si>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</si>
  <si>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</si>
  <si>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</si>
  <si>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</si>
  <si>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</si>
  <si>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</si>
  <si>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</si>
  <si>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</si>
  <si>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</si>
  <si>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</si>
  <si>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</si>
  <si>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</si>
  <si>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</si>
  <si>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</si>
  <si>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</si>
  <si>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</si>
  <si>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</si>
  <si>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</si>
  <si>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</si>
  <si>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</si>
  <si>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</si>
  <si>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</si>
  <si>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</si>
  <si>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</si>
  <si>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</si>
  <si>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</si>
  <si>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</si>
  <si>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</si>
  <si>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</si>
  <si>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</si>
  <si>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</si>
  <si>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</si>
  <si>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</si>
  <si>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</si>
  <si>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</si>
  <si>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</si>
  <si>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</si>
  <si>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</si>
  <si>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</si>
  <si>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</si>
  <si>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</si>
  <si>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</si>
  <si>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</si>
  <si>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</si>
  <si>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</si>
  <si>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</si>
  <si>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</si>
  <si>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</si>
  <si>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</si>
  <si>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</si>
  <si>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</si>
  <si>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</si>
  <si>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</si>
  <si>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</si>
  <si>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</si>
  <si>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</si>
  <si>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</si>
  <si>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</si>
  <si>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</si>
  <si>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</si>
  <si>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</si>
  <si>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</si>
  <si>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</si>
  <si>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</si>
  <si>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</si>
  <si>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</si>
  <si>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</si>
  <si>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</si>
  <si>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</si>
  <si>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</si>
  <si>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</si>
  <si>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</si>
  <si>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</si>
  <si>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</si>
  <si>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</si>
  <si>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</si>
  <si>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</si>
  <si>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</si>
  <si>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</si>
  <si>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</si>
  <si>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</si>
  <si>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</si>
  <si>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</si>
  <si>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</si>
  <si>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</si>
  <si>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</si>
  <si>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</si>
  <si>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</si>
  <si>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</si>
  <si>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</si>
  <si>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</si>
  <si>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</si>
  <si>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</si>
  <si>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</si>
  <si>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</si>
  <si>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</si>
  <si>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</si>
  <si>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</si>
  <si>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</si>
  <si>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</si>
  <si>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</si>
  <si>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</si>
  <si>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</si>
  <si>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</si>
  <si>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</si>
  <si>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</si>
  <si>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</si>
  <si>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</si>
  <si>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</si>
  <si>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</si>
  <si>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</si>
  <si>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</si>
  <si>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</si>
  <si>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</si>
  <si>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</si>
  <si>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</si>
  <si>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</si>
  <si>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</si>
  <si>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</si>
  <si>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</si>
  <si>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</si>
  <si>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</si>
  <si>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</si>
  <si>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</si>
  <si>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</si>
  <si>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</si>
  <si>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</si>
  <si>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</si>
  <si>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</si>
  <si>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</si>
  <si>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</si>
  <si>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</si>
  <si>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</si>
  <si>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</si>
  <si>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</si>
  <si>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</si>
  <si>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</si>
  <si>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</si>
  <si>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</si>
  <si>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</si>
  <si>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</si>
  <si>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</si>
  <si>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</si>
  <si>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</si>
  <si>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</si>
  <si>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</si>
  <si>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</si>
  <si>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</si>
  <si>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</si>
  <si>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</si>
  <si>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</si>
  <si>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</si>
  <si>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</si>
  <si>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</si>
  <si>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</si>
  <si>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</si>
  <si>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</si>
  <si>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</si>
  <si>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</si>
  <si>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</si>
  <si>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</si>
  <si>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</si>
  <si>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</si>
  <si>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</si>
  <si>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</si>
  <si>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</si>
  <si>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</si>
  <si>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</si>
  <si>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</si>
  <si>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</si>
  <si>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</si>
  <si>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</si>
  <si>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</si>
  <si>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</si>
  <si>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</si>
  <si>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</si>
  <si>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</si>
  <si>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</si>
  <si>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</si>
  <si>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</si>
  <si>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</si>
  <si>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</si>
  <si>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</si>
  <si>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</si>
  <si>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</si>
  <si>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</si>
  <si>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</si>
  <si>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</si>
  <si>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</si>
  <si>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</si>
  <si>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</si>
  <si>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</si>
  <si>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</si>
  <si>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</si>
  <si>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</si>
  <si>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</si>
  <si>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</si>
  <si>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</si>
  <si>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</si>
  <si>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</si>
  <si>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</si>
  <si>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</si>
  <si>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</si>
  <si>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</si>
  <si>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</si>
  <si>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</si>
  <si>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</si>
  <si>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</si>
  <si>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</si>
  <si>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</si>
  <si>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</si>
  <si>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</si>
  <si>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</si>
  <si>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</si>
  <si>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</si>
  <si>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</si>
  <si>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</si>
  <si>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</si>
  <si>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</si>
  <si>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</si>
  <si>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</si>
  <si>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</si>
  <si>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</si>
  <si>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</si>
  <si>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</si>
  <si>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</si>
  <si>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</si>
  <si>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</si>
  <si>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</si>
  <si>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</si>
  <si>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</si>
  <si>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</si>
  <si>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</si>
  <si>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</si>
  <si>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</si>
  <si>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</si>
  <si>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</si>
  <si>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</si>
  <si>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</si>
  <si>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</si>
  <si>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</si>
  <si>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</si>
  <si>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</si>
  <si>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</si>
  <si>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</si>
  <si>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</si>
  <si>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</si>
  <si>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</si>
  <si>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</si>
  <si>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</si>
  <si>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</si>
  <si>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</si>
  <si>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</si>
  <si>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</si>
  <si>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</si>
  <si>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</si>
  <si>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</si>
  <si>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</si>
  <si>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</si>
  <si>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</si>
  <si>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</si>
  <si>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</si>
  <si>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</si>
  <si>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</si>
  <si>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</si>
  <si>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</si>
  <si>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</si>
  <si>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</si>
  <si>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</si>
  <si>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</si>
  <si>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</si>
  <si>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</si>
  <si>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</si>
  <si>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</si>
  <si>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</si>
  <si>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</si>
  <si>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</si>
  <si>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</si>
  <si>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</si>
  <si>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</si>
  <si>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</si>
  <si>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</si>
  <si>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</si>
  <si>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</si>
  <si>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</si>
  <si>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</si>
  <si>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</si>
  <si>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</si>
  <si>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</si>
  <si>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</si>
  <si>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</si>
  <si>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</si>
  <si>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</si>
  <si>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</si>
  <si>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</si>
  <si>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</si>
  <si>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</si>
  <si>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</si>
  <si>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</si>
  <si>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</si>
  <si>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</si>
  <si>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</si>
  <si>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</si>
  <si>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</si>
  <si>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</si>
  <si>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</si>
  <si>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</si>
  <si>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</si>
  <si>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</si>
  <si>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</si>
  <si>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</si>
  <si>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</si>
  <si>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</si>
  <si>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</si>
  <si>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</si>
  <si>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</si>
  <si>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</si>
  <si>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</si>
  <si>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</si>
  <si>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</si>
  <si>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</si>
  <si>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</si>
  <si>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</si>
  <si>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</si>
  <si>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</si>
  <si>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</si>
  <si>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</si>
  <si>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</si>
  <si>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</si>
  <si>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</si>
  <si>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</si>
  <si>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</si>
  <si>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</si>
  <si>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</si>
  <si>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</si>
  <si>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</si>
  <si>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</si>
  <si>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</si>
  <si>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</si>
  <si>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</si>
  <si>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</si>
  <si>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</si>
  <si>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</si>
  <si>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</si>
  <si>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</si>
  <si>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</si>
  <si>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</si>
  <si>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</si>
  <si>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</si>
  <si>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</si>
  <si>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</si>
  <si>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</si>
  <si>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</si>
  <si>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</si>
  <si>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</si>
  <si>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</si>
  <si>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</si>
  <si>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</si>
  <si>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</si>
  <si>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</si>
  <si>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</si>
  <si>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</si>
  <si>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</si>
  <si>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</si>
  <si>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</si>
  <si>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</si>
  <si>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</si>
  <si>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</si>
  <si>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</si>
  <si>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</si>
  <si>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</si>
  <si>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</si>
  <si>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</si>
  <si>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</si>
  <si>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</si>
  <si>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</si>
  <si>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</si>
  <si>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</si>
  <si>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</si>
  <si>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</si>
  <si>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</si>
  <si>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</si>
  <si>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</si>
  <si>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</si>
  <si>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</si>
  <si>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</si>
  <si>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</si>
  <si>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</si>
  <si>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</si>
  <si>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</si>
  <si>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</si>
  <si>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</si>
  <si>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</si>
  <si>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</si>
  <si>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</si>
  <si>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</si>
  <si>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</si>
  <si>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</si>
  <si>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</si>
  <si>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</si>
  <si>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</si>
  <si>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</si>
  <si>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</si>
  <si>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</si>
  <si>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</si>
  <si>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</si>
  <si>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</si>
  <si>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</si>
  <si>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</si>
  <si>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</si>
  <si>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</si>
  <si>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</si>
  <si>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</si>
  <si>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</si>
  <si>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</si>
  <si>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</si>
  <si>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</si>
  <si>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</si>
  <si>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</si>
  <si>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</si>
  <si>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</si>
  <si>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</si>
  <si>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</si>
  <si>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</si>
  <si>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</si>
  <si>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</si>
  <si>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</si>
  <si>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</si>
  <si>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</si>
  <si>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</si>
  <si>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</si>
  <si>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</si>
  <si>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</si>
  <si>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</si>
  <si>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</si>
  <si>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</si>
  <si>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</si>
  <si>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</si>
  <si>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</si>
  <si>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</si>
  <si>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</si>
  <si>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</si>
  <si>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</si>
  <si>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</si>
  <si>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</si>
  <si>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</si>
  <si>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</si>
  <si>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</si>
  <si>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</si>
  <si>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</si>
  <si>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</si>
  <si>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</si>
  <si>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</si>
  <si>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</si>
  <si>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</si>
  <si>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</si>
  <si>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</si>
  <si>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</si>
  <si>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</si>
  <si>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</si>
  <si>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</si>
  <si>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</si>
  <si>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</si>
  <si>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</si>
  <si>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</si>
  <si>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</si>
  <si>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</si>
  <si>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</si>
  <si>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</si>
  <si>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</si>
  <si>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</si>
  <si>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</si>
  <si>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</si>
  <si>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</si>
  <si>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</si>
  <si>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</si>
  <si>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</si>
  <si>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</si>
  <si>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</si>
  <si>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</si>
  <si>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</si>
  <si>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</si>
  <si>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</si>
  <si>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</si>
  <si>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</si>
  <si>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</si>
  <si>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</si>
  <si>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</si>
  <si>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</si>
  <si>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</si>
  <si>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</si>
  <si>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</si>
  <si>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</si>
  <si>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</si>
  <si>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</si>
  <si>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</si>
  <si>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</si>
  <si>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</si>
  <si>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</si>
  <si>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</si>
  <si>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</si>
  <si>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</si>
  <si>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</si>
  <si>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</si>
  <si>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</si>
  <si>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</si>
  <si>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</si>
  <si>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</si>
  <si>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</si>
  <si>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</si>
  <si>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</si>
  <si>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</si>
  <si>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</si>
  <si>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</si>
  <si>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</si>
  <si>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</si>
  <si>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</si>
  <si>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</si>
  <si>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</si>
  <si>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</si>
  <si>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</si>
  <si>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</si>
  <si>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</si>
  <si>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</si>
  <si>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</si>
  <si>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</si>
  <si>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</si>
  <si>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</si>
  <si>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</si>
  <si>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</si>
  <si>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</si>
  <si>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</si>
  <si>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</si>
  <si>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</si>
  <si>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</si>
  <si>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</si>
  <si>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</si>
  <si>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</si>
  <si>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</si>
  <si>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</si>
  <si>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</si>
  <si>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</si>
  <si>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</si>
  <si>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</si>
  <si>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</si>
  <si>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</si>
  <si>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</si>
  <si>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</si>
  <si>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</si>
  <si>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</si>
  <si>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</si>
  <si>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</si>
  <si>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</si>
  <si>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</si>
  <si>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</si>
  <si>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</si>
  <si>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</si>
  <si>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</si>
  <si>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</si>
  <si>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</si>
  <si>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</si>
  <si>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</si>
  <si>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</si>
  <si>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</si>
  <si>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</si>
  <si>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</si>
  <si>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</si>
  <si>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</si>
  <si>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</si>
  <si>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</si>
  <si>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</si>
  <si>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</si>
  <si>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</si>
  <si>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</si>
  <si>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</si>
  <si>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</si>
  <si>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</si>
  <si>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</si>
  <si>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</si>
  <si>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</si>
  <si>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</si>
  <si>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</si>
  <si>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</si>
  <si>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</si>
  <si>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</si>
  <si>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</si>
  <si>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</si>
  <si>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</si>
  <si>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</si>
  <si>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</si>
  <si>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</si>
  <si>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</si>
  <si>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</si>
  <si>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</si>
  <si>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</si>
  <si>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</si>
  <si>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</si>
  <si>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</si>
  <si>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</si>
  <si>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</si>
  <si>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</si>
  <si>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</si>
  <si>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</si>
  <si>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</si>
  <si>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</si>
  <si>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</si>
  <si>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</si>
  <si>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</si>
  <si>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</si>
  <si>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</si>
  <si>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</si>
  <si>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</si>
  <si>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</si>
  <si>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</si>
  <si>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</si>
  <si>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</si>
  <si>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</si>
  <si>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</si>
  <si>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</si>
  <si>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</si>
  <si>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</si>
  <si>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</si>
  <si>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</si>
  <si>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</si>
  <si>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</si>
  <si>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</si>
  <si>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</si>
  <si>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</si>
  <si>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</si>
  <si>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</si>
  <si>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</si>
  <si>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</si>
  <si>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</si>
  <si>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</si>
  <si>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</si>
  <si>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</si>
  <si>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</si>
  <si>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</si>
  <si>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</si>
  <si>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</si>
  <si>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</si>
  <si>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</si>
  <si>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</si>
  <si>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</si>
  <si>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</si>
  <si>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</si>
  <si>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</si>
  <si>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</si>
  <si>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</si>
  <si>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</si>
  <si>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</si>
  <si>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</si>
  <si>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</si>
  <si>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</si>
  <si>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</si>
  <si>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</si>
  <si>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</si>
  <si>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</si>
  <si>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</si>
  <si>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</si>
  <si>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</si>
  <si>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</si>
  <si>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</si>
  <si>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</si>
  <si>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</si>
  <si>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</si>
  <si>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</si>
  <si>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</si>
  <si>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</si>
  <si>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</si>
  <si>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</si>
  <si>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</si>
  <si>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</si>
  <si>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</si>
  <si>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</si>
  <si>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</si>
  <si>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</si>
  <si>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</si>
  <si>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</si>
  <si>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</si>
  <si>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</si>
  <si>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</si>
  <si>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</si>
  <si>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</si>
  <si>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</si>
  <si>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</si>
  <si>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</si>
  <si>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</si>
  <si>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</si>
  <si>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</si>
  <si>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</si>
  <si>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</si>
  <si>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</si>
  <si>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</si>
  <si>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</si>
  <si>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</si>
  <si>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</si>
  <si>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</si>
  <si>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</si>
  <si>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</si>
  <si>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</si>
  <si>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</si>
  <si>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</si>
  <si>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</si>
  <si>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</si>
  <si>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</si>
  <si>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</si>
  <si>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</si>
  <si>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</si>
  <si>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</si>
  <si>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</si>
  <si>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</si>
  <si>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</si>
  <si>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</si>
  <si>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</si>
  <si>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</si>
  <si>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</si>
  <si>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</si>
  <si>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</si>
  <si>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</si>
  <si>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</si>
  <si>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</si>
  <si>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</si>
  <si>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</si>
  <si>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</si>
  <si>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</si>
  <si>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</si>
  <si>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</si>
  <si>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</si>
  <si>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</si>
  <si>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</si>
  <si>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</si>
  <si>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</si>
  <si>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</si>
  <si>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</si>
  <si>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</si>
  <si>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</si>
  <si>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</si>
  <si>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</si>
  <si>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</si>
  <si>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</si>
  <si>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</si>
  <si>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</si>
  <si>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</si>
  <si>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</si>
  <si>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</si>
  <si>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</si>
  <si>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</si>
  <si>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</si>
  <si>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</si>
  <si>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</si>
  <si>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</si>
  <si>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</si>
  <si>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</si>
  <si>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</si>
  <si>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</si>
  <si>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</si>
  <si>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</si>
  <si>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</si>
  <si>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</si>
  <si>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</si>
  <si>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</si>
  <si>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</si>
  <si>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</si>
  <si>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</si>
  <si>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</si>
  <si>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</si>
  <si>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</si>
  <si>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</si>
  <si>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</si>
  <si>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</si>
  <si>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</si>
  <si>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</si>
  <si>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</si>
  <si>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</si>
  <si>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</si>
  <si>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</si>
  <si>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</si>
  <si>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</si>
  <si>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</si>
  <si>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</si>
  <si>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</si>
  <si>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</si>
  <si>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</si>
  <si>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</si>
  <si>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</si>
  <si>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</si>
  <si>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</si>
  <si>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</si>
  <si>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</si>
  <si>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</si>
  <si>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</si>
  <si>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</si>
  <si>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</si>
  <si>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</si>
  <si>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</si>
  <si>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</si>
  <si>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</si>
  <si>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</si>
  <si>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</si>
  <si>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</si>
  <si>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</si>
  <si>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</si>
  <si>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</si>
  <si>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</si>
  <si>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</si>
  <si>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</si>
  <si>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</si>
  <si>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</si>
  <si>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</si>
  <si>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</si>
  <si>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</si>
  <si>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</si>
  <si>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</si>
  <si>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</si>
  <si>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</si>
  <si>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</si>
  <si>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</si>
  <si>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</si>
  <si>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</si>
  <si>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</si>
  <si>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</si>
  <si>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</si>
  <si>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</si>
  <si>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</si>
  <si>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</si>
  <si>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</si>
  <si>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</si>
  <si>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</si>
  <si>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</si>
  <si>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</si>
  <si>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</si>
  <si>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</si>
  <si>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</si>
  <si>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</si>
  <si>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</si>
  <si>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</si>
  <si>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</si>
  <si>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</si>
  <si>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</si>
  <si>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</si>
  <si>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</si>
  <si>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</si>
  <si>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</si>
  <si>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</si>
  <si>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</si>
  <si>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</si>
  <si>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</si>
  <si>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</si>
  <si>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</si>
  <si>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</si>
  <si>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</si>
  <si>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</si>
  <si>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</si>
  <si>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</si>
  <si>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</si>
  <si>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</si>
  <si>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</si>
  <si>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</si>
  <si>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</si>
  <si>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</si>
  <si>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</si>
  <si>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</si>
  <si>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</si>
  <si>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</si>
  <si>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</si>
  <si>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</si>
  <si>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</si>
  <si>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</si>
  <si>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</si>
  <si>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</si>
  <si>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</si>
  <si>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</si>
  <si>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</si>
  <si>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</si>
  <si>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</si>
  <si>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</si>
  <si>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</si>
  <si>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</si>
  <si>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</si>
  <si>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</si>
  <si>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</si>
  <si>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</si>
  <si>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</si>
  <si>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</si>
  <si>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</si>
  <si>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</si>
  <si>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</si>
  <si>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</si>
  <si>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</si>
  <si>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</si>
  <si>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</si>
  <si>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</si>
  <si>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</si>
  <si>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</si>
  <si>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</si>
  <si>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</si>
  <si>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</si>
  <si>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</si>
  <si>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</si>
  <si>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</si>
  <si>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</si>
  <si>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</si>
  <si>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</si>
  <si>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</si>
  <si>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</si>
  <si>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</si>
  <si>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</si>
  <si>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</si>
  <si>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</si>
  <si>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</si>
  <si>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</si>
  <si>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</si>
  <si>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</si>
  <si>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</si>
  <si>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</si>
  <si>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</si>
  <si>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</si>
  <si>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</si>
  <si>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</si>
  <si>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</si>
  <si>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</si>
  <si>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</si>
  <si>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</si>
  <si>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</si>
  <si>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</si>
  <si>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</si>
  <si>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</si>
  <si>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</si>
  <si>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</si>
  <si>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</si>
  <si>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</si>
  <si>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</si>
  <si>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</si>
  <si>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</si>
  <si>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</si>
  <si>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</si>
  <si>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</si>
  <si>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</si>
  <si>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</si>
  <si>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</si>
  <si>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</si>
  <si>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</si>
  <si>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</si>
  <si>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</si>
  <si>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</si>
  <si>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</si>
  <si>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</si>
  <si>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</si>
  <si>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</si>
  <si>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</si>
  <si>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</si>
  <si>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</si>
  <si>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</si>
  <si>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</si>
  <si>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</si>
  <si>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</si>
  <si>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</si>
  <si>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</si>
  <si>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</si>
  <si>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</si>
  <si>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</si>
  <si>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</si>
  <si>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</si>
  <si>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</si>
  <si>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</si>
  <si>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</si>
  <si>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</si>
  <si>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</si>
  <si>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</si>
  <si>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</si>
  <si>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</si>
  <si>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</si>
  <si>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</si>
  <si>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</si>
  <si>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</si>
  <si>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</si>
  <si>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</si>
  <si>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</si>
  <si>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</si>
  <si>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</si>
  <si>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</si>
  <si>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</si>
  <si>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</si>
  <si>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</si>
  <si>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</si>
  <si>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</si>
  <si>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</si>
  <si>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</si>
  <si>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</si>
  <si>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</si>
  <si>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</si>
  <si>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</si>
  <si>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</si>
  <si>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</si>
  <si>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</si>
  <si>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</si>
  <si>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</si>
  <si>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</si>
  <si>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</si>
  <si>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</si>
  <si>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</si>
  <si>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</si>
  <si>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</si>
  <si>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</si>
  <si>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</si>
  <si>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</si>
  <si>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</si>
  <si>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</si>
  <si>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</si>
  <si>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</si>
  <si>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</si>
  <si>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</si>
  <si>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</si>
  <si>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</si>
  <si>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</si>
  <si>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</si>
  <si>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</si>
  <si>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</si>
  <si>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</si>
  <si>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</si>
  <si>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</si>
  <si>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</si>
  <si>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</si>
  <si>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</si>
  <si>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</si>
  <si>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</si>
  <si>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</si>
  <si>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</si>
  <si>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</si>
  <si>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</si>
  <si>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</si>
  <si>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</si>
  <si>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</si>
  <si>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</si>
  <si>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</si>
  <si>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</si>
  <si>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</si>
  <si>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</si>
  <si>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</si>
  <si>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</si>
  <si>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</si>
  <si>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</si>
  <si>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</si>
  <si>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</si>
  <si>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</si>
  <si>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</si>
  <si>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</si>
  <si>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</si>
  <si>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</si>
  <si>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</si>
  <si>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</si>
  <si>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</si>
  <si>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</si>
  <si>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</si>
  <si>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</si>
  <si>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</si>
  <si>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</si>
  <si>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</si>
  <si>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</si>
  <si>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</si>
  <si>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</si>
  <si>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</si>
  <si>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</si>
  <si>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</si>
  <si>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</si>
  <si>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</si>
  <si>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</si>
  <si>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</si>
  <si>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</si>
  <si>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</si>
  <si>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</si>
  <si>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</si>
  <si>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</si>
  <si>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</si>
  <si>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</si>
  <si>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</si>
  <si>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</si>
  <si>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</si>
  <si>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</si>
  <si>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</si>
  <si>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</si>
  <si>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</si>
  <si>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</si>
  <si>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</si>
  <si>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</si>
  <si>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</si>
  <si>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</si>
  <si>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</si>
  <si>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</si>
  <si>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</si>
  <si>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</si>
  <si>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</si>
  <si>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</si>
  <si>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</si>
  <si>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</si>
  <si>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</si>
  <si>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</si>
  <si>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</si>
  <si>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</si>
  <si>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</si>
  <si>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</si>
  <si>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</si>
  <si>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</si>
  <si>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</si>
  <si>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</si>
  <si>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</si>
  <si>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</si>
  <si>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</si>
  <si>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</si>
  <si>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</si>
  <si>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</si>
  <si>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</si>
  <si>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</si>
  <si>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</si>
  <si>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</si>
  <si>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</si>
  <si>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</si>
  <si>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</si>
  <si>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</si>
  <si>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</si>
  <si>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</si>
  <si>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</si>
  <si>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</si>
  <si>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</si>
  <si>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</si>
  <si>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</si>
  <si>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</si>
  <si>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</si>
  <si>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</si>
  <si>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</si>
  <si>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</si>
  <si>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</si>
  <si>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</si>
  <si>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</si>
  <si>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</si>
  <si>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</si>
  <si>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</si>
  <si>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</si>
  <si>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</si>
  <si>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</si>
  <si>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</si>
  <si>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</si>
  <si>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</si>
  <si>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</si>
  <si>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</si>
  <si>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</si>
  <si>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</si>
  <si>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</si>
  <si>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</si>
  <si>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</si>
  <si>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</si>
  <si>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</si>
  <si>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</si>
  <si>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</si>
  <si>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</si>
  <si>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</si>
  <si>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</si>
  <si>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</si>
  <si>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</si>
  <si>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</si>
  <si>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</si>
  <si>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</si>
  <si>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</si>
  <si>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</si>
  <si>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</si>
  <si>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</si>
  <si>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</si>
  <si>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</si>
  <si>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</si>
  <si>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</si>
  <si>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</si>
  <si>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</si>
  <si>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</si>
  <si>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</si>
  <si>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</si>
  <si>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</si>
  <si>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</si>
  <si>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</si>
  <si>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</si>
  <si>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</si>
  <si>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</si>
  <si>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</si>
  <si>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</si>
  <si>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</si>
  <si>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</si>
  <si>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</si>
  <si>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</si>
  <si>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</si>
  <si>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</si>
  <si>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</si>
  <si>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</si>
  <si>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</si>
  <si>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</si>
  <si>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</si>
  <si>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</si>
  <si>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</si>
  <si>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</si>
  <si>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</si>
  <si>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</si>
  <si>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</si>
  <si>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</si>
  <si>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</si>
  <si>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</si>
  <si>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</si>
  <si>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</si>
  <si>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</si>
  <si>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</si>
  <si>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</si>
  <si>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</si>
  <si>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</si>
  <si>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</si>
  <si>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</si>
  <si>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</si>
  <si>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</si>
  <si>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</si>
  <si>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</si>
  <si>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</si>
  <si>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</si>
  <si>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</si>
  <si>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</si>
  <si>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</si>
  <si>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</si>
  <si>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</si>
  <si>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</si>
  <si>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</si>
  <si>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</si>
  <si>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</si>
  <si>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</si>
  <si>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</si>
  <si>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</si>
  <si>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</si>
  <si>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</si>
  <si>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</si>
  <si>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</si>
  <si>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</si>
  <si>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</si>
  <si>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</si>
  <si>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</si>
  <si>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</si>
  <si>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</si>
  <si>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</si>
  <si>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</si>
  <si>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</si>
  <si>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</si>
  <si>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</si>
  <si>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</si>
  <si>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</si>
  <si>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</si>
  <si>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</si>
  <si>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</si>
  <si>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</si>
  <si>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</si>
  <si>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</si>
  <si>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</si>
  <si>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</si>
  <si>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</si>
  <si>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</si>
  <si>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</si>
  <si>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</si>
  <si>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</si>
  <si>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</si>
  <si>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</si>
  <si>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</si>
  <si>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</si>
  <si>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</si>
  <si>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</si>
  <si>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</si>
  <si>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</si>
  <si>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</si>
  <si>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</si>
  <si>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</si>
  <si>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</si>
  <si>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</si>
  <si>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</si>
  <si>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</si>
  <si>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</si>
  <si>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</si>
  <si>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</si>
  <si>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</si>
  <si>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</si>
  <si>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</si>
  <si>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</si>
  <si>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</si>
  <si>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</si>
  <si>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</si>
  <si>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</si>
  <si>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</si>
  <si>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</si>
  <si>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</si>
  <si>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</si>
  <si>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</si>
  <si>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</si>
  <si>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</si>
  <si>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</si>
  <si>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</si>
  <si>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</si>
  <si>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</si>
  <si>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</si>
  <si>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</si>
  <si>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</si>
  <si>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</si>
  <si>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</si>
  <si>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</si>
  <si>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</si>
  <si>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</si>
  <si>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</si>
  <si>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</si>
  <si>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</si>
  <si>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</si>
  <si>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</si>
  <si>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</si>
  <si>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</si>
  <si>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</si>
  <si>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</si>
  <si>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</si>
  <si>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</si>
  <si>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</si>
  <si>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</si>
  <si>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</si>
  <si>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</si>
  <si>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</si>
  <si>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</si>
  <si>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</si>
  <si>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</si>
  <si>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</si>
  <si>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</si>
  <si>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</si>
  <si>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</si>
  <si>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</si>
  <si>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</si>
  <si>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</si>
  <si>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</si>
  <si>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</si>
  <si>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</si>
  <si>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</si>
  <si>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</si>
  <si>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</si>
  <si>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</si>
  <si>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</si>
  <si>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</si>
  <si>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</si>
  <si>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</si>
  <si>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</si>
  <si>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</si>
  <si>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</si>
  <si>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</si>
  <si>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</si>
  <si>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</si>
  <si>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</si>
  <si>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</si>
  <si>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</si>
  <si>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</si>
  <si>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</si>
  <si>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</si>
  <si>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</si>
  <si>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</si>
  <si>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</si>
  <si>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</si>
  <si>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</si>
  <si>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</si>
  <si>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</si>
  <si>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</si>
  <si>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</si>
  <si>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</si>
  <si>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</si>
  <si>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</si>
  <si>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</si>
  <si>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</si>
  <si>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</si>
  <si>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</si>
  <si>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</si>
  <si>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</si>
  <si>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</si>
  <si>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</si>
  <si>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</si>
  <si>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</si>
  <si>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</si>
  <si>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</si>
  <si>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</si>
  <si>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</si>
  <si>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</si>
  <si>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</si>
  <si>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</si>
  <si>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</si>
  <si>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</si>
  <si>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</si>
  <si>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</si>
  <si>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</si>
  <si>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</si>
  <si>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</si>
  <si>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</si>
  <si>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</si>
  <si>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</si>
  <si>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</si>
  <si>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</si>
  <si>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</si>
  <si>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</si>
  <si>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</si>
  <si>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</si>
  <si>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</si>
  <si>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</si>
  <si>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</si>
  <si>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</si>
  <si>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</si>
  <si>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</si>
  <si>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</si>
  <si>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</si>
  <si>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</si>
  <si>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</si>
  <si>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</si>
  <si>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</si>
  <si>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</si>
  <si>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</si>
  <si>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</si>
  <si>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</si>
  <si>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</si>
  <si>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</si>
  <si>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</si>
  <si>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</si>
  <si>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</si>
  <si>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</si>
  <si>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</si>
  <si>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</si>
  <si>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</si>
  <si>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</si>
  <si>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</si>
  <si>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</si>
  <si>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</si>
  <si>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</si>
  <si>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</si>
  <si>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</si>
  <si>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</si>
  <si>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</si>
  <si>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</si>
  <si>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</si>
  <si>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</si>
  <si>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</si>
  <si>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</si>
  <si>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</si>
  <si>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</si>
  <si>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</si>
  <si>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</si>
  <si>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</si>
  <si>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</si>
  <si>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</si>
  <si>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</si>
  <si>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</si>
  <si>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</si>
  <si>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</si>
  <si>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</si>
  <si>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</si>
  <si>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</si>
  <si>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</si>
  <si>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</si>
  <si>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</si>
  <si>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</si>
  <si>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</si>
  <si>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</si>
  <si>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</si>
  <si>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</si>
  <si>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</si>
  <si>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</si>
  <si>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</si>
  <si>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</si>
  <si>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</si>
  <si>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</si>
  <si>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</si>
  <si>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</si>
  <si>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</si>
  <si>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</si>
  <si>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</si>
  <si>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</si>
  <si>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</si>
  <si>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</si>
  <si>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</si>
  <si>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</si>
  <si>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</si>
  <si>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</si>
  <si>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</si>
  <si>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</si>
  <si>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</si>
  <si>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</si>
  <si>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</si>
  <si>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</si>
  <si>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</si>
  <si>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</si>
  <si>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</si>
  <si>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</si>
  <si>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</si>
  <si>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</si>
  <si>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</si>
  <si>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</si>
  <si>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</si>
  <si>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</si>
  <si>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</si>
  <si>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</si>
  <si>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</si>
  <si>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</si>
  <si>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</si>
  <si>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</si>
  <si>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</si>
  <si>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</si>
  <si>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</si>
  <si>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</si>
  <si>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</si>
  <si>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</si>
  <si>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</si>
  <si>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</si>
  <si>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</si>
  <si>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</si>
  <si>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</si>
  <si>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</si>
  <si>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</si>
  <si>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</si>
  <si>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</si>
  <si>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</si>
  <si>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</si>
  <si>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</si>
  <si>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</si>
  <si>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</si>
  <si>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</si>
  <si>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</si>
  <si>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</si>
  <si>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</si>
  <si>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</si>
  <si>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</si>
  <si>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</si>
  <si>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</si>
  <si>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</si>
  <si>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</si>
  <si>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</si>
  <si>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</si>
  <si>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</si>
  <si>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</si>
  <si>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</si>
  <si>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</si>
  <si>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</si>
  <si>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</si>
  <si>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</si>
  <si>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</si>
  <si>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</si>
  <si>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</si>
  <si>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</si>
  <si>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</si>
  <si>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</si>
  <si>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</si>
  <si>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</si>
  <si>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</si>
  <si>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</si>
  <si>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</si>
  <si>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</si>
  <si>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</si>
  <si>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</si>
  <si>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</si>
  <si>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</si>
  <si>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</si>
  <si>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</si>
  <si>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</si>
  <si>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</si>
  <si>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</si>
  <si>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</si>
  <si>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</si>
  <si>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</si>
  <si>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</si>
  <si>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</si>
  <si>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</si>
  <si>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</si>
  <si>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</si>
  <si>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</si>
  <si>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</si>
  <si>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</si>
  <si>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</si>
  <si>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</si>
  <si>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</si>
  <si>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</si>
  <si>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</si>
  <si>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</si>
  <si>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</si>
  <si>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</si>
  <si>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</si>
  <si>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</si>
  <si>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</si>
  <si>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</si>
  <si>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</si>
  <si>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</si>
  <si>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</si>
  <si>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</si>
  <si>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</si>
  <si>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</si>
  <si>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</si>
  <si>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</si>
  <si>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</si>
  <si>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</si>
  <si>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</si>
  <si>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</si>
  <si>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</si>
  <si>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</si>
  <si>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</si>
  <si>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</si>
  <si>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</si>
  <si>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</si>
  <si>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</si>
  <si>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</si>
  <si>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</si>
  <si>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</si>
  <si>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</si>
  <si>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</si>
  <si>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</si>
  <si>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</si>
  <si>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</si>
  <si>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</si>
  <si>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</si>
  <si>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</si>
  <si>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</si>
  <si>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</si>
  <si>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</si>
  <si>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</si>
  <si>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</si>
  <si>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</si>
  <si>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</si>
  <si>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</si>
  <si>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</si>
  <si>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</si>
  <si>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</si>
  <si>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</si>
  <si>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</si>
  <si>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</si>
  <si>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</si>
  <si>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</si>
  <si>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</si>
  <si>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</si>
  <si>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</si>
  <si>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</si>
  <si>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</si>
  <si>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</si>
  <si>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</si>
  <si>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</si>
  <si>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</si>
  <si>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</si>
  <si>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</si>
  <si>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</si>
  <si>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</si>
  <si>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</si>
  <si>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</si>
  <si>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</si>
  <si>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</si>
  <si>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</si>
  <si>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</si>
  <si>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</si>
  <si>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</si>
  <si>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</si>
  <si>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</si>
  <si>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</si>
  <si>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</si>
  <si>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</si>
  <si>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</si>
  <si>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</si>
  <si>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</si>
  <si>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</si>
  <si>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</si>
  <si>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</si>
  <si>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</si>
  <si>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</si>
  <si>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</si>
  <si>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</si>
  <si>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</si>
  <si>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</si>
  <si>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</si>
  <si>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</si>
  <si>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</si>
  <si>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</si>
  <si>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</si>
  <si>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</si>
  <si>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</si>
  <si>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</si>
  <si>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</si>
  <si>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</si>
  <si>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</si>
  <si>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</si>
  <si>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</si>
  <si>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</si>
  <si>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</si>
  <si>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</si>
  <si>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</si>
  <si>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</si>
  <si>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</si>
  <si>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</si>
  <si>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</si>
  <si>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</si>
  <si>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</si>
  <si>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</si>
  <si>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</si>
  <si>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</si>
  <si>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</si>
  <si>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</si>
  <si>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</si>
  <si>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</si>
  <si>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</si>
  <si>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</si>
  <si>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</si>
  <si>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</si>
  <si>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</si>
  <si>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</si>
  <si>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</si>
  <si>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</si>
  <si>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</si>
  <si>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</si>
  <si>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</si>
  <si>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</si>
  <si>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</si>
  <si>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</si>
  <si>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</si>
  <si>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</si>
  <si>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</si>
  <si>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</si>
  <si>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</si>
  <si>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</si>
  <si>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</si>
  <si>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</si>
  <si>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</si>
  <si>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</si>
  <si>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</si>
  <si>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</si>
  <si>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</si>
  <si>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</si>
  <si>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</si>
  <si>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</si>
  <si>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</si>
  <si>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</si>
  <si>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</si>
  <si>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</si>
  <si>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</si>
  <si>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</si>
  <si>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</si>
  <si>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</si>
  <si>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</si>
  <si>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</si>
  <si>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</si>
  <si>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</si>
  <si>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</si>
  <si>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</si>
  <si>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</si>
  <si>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</si>
  <si>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</si>
  <si>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</si>
  <si>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</si>
  <si>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</si>
  <si>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</si>
  <si>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</si>
  <si>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</si>
  <si>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</si>
  <si>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</si>
  <si>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</si>
  <si>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</si>
  <si>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</si>
  <si>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</si>
  <si>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</si>
  <si>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</si>
  <si>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</si>
  <si>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</si>
  <si>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</si>
  <si>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</si>
  <si>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</si>
  <si>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</si>
  <si>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</si>
  <si>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</si>
  <si>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</si>
  <si>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</si>
  <si>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</si>
  <si>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</si>
  <si>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</si>
  <si>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</si>
  <si>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</si>
  <si>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</si>
  <si>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</si>
  <si>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</si>
  <si>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</si>
  <si>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</si>
  <si>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</si>
  <si>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</si>
  <si>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</si>
  <si>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</si>
  <si>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</si>
  <si>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</si>
  <si>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</si>
  <si>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</si>
  <si>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</si>
  <si>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</si>
  <si>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</si>
  <si>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</si>
  <si>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</si>
  <si>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</si>
  <si>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</si>
  <si>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</si>
  <si>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</si>
  <si>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</si>
  <si>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</si>
  <si>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</si>
  <si>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</si>
  <si>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</si>
  <si>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</si>
  <si>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</si>
  <si>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</si>
  <si>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</si>
  <si>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</si>
  <si>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</si>
  <si>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</si>
  <si>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</si>
  <si>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</si>
  <si>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</si>
  <si>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</si>
  <si>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</si>
  <si>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</si>
  <si>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</si>
  <si>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</si>
  <si>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</si>
  <si>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</si>
  <si>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</si>
  <si>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</si>
  <si>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</si>
  <si>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</si>
  <si>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</si>
  <si>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</si>
  <si>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</si>
  <si>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</si>
  <si>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</si>
  <si>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</si>
  <si>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</si>
  <si>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</si>
  <si>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</si>
  <si>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</si>
  <si>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</si>
  <si>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</si>
  <si>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</si>
  <si>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</si>
  <si>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</si>
  <si>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</si>
  <si>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</si>
  <si>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</si>
  <si>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</si>
  <si>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</si>
  <si>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</si>
  <si>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</si>
  <si>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</si>
  <si>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</si>
  <si>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</si>
  <si>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</si>
  <si>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</si>
  <si>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</si>
  <si>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</si>
  <si>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</si>
  <si>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</si>
  <si>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</si>
  <si>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</si>
  <si>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</si>
  <si>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</si>
  <si>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</si>
  <si>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</si>
  <si>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</si>
  <si>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</si>
  <si>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</si>
  <si>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</si>
  <si>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</si>
  <si>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</si>
  <si>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</si>
  <si>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</si>
  <si>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</si>
  <si>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</si>
  <si>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</si>
  <si>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</si>
  <si>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</si>
  <si>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</si>
  <si>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</si>
  <si>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</si>
  <si>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</si>
  <si>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</si>
  <si>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</si>
  <si>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</si>
  <si>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</si>
  <si>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</si>
  <si>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</si>
  <si>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</si>
  <si>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</si>
  <si>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</si>
  <si>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</si>
  <si>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</si>
  <si>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</si>
  <si>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</si>
  <si>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</si>
  <si>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</si>
  <si>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</si>
  <si>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</si>
  <si>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</si>
  <si>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</si>
  <si>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</si>
  <si>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</si>
  <si>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</si>
  <si>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</si>
  <si>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</si>
  <si>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</si>
  <si>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</si>
  <si>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</si>
  <si>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</si>
  <si>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</si>
  <si>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</si>
  <si>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</si>
  <si>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</si>
  <si>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</si>
  <si>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</si>
  <si>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</si>
  <si>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</si>
  <si>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</si>
  <si>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</si>
  <si>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</si>
  <si>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</si>
  <si>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</si>
  <si>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</si>
  <si>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</si>
  <si>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</si>
  <si>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</si>
  <si>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</si>
  <si>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</si>
  <si>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</si>
  <si>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</si>
  <si>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</si>
  <si>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</si>
  <si>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</si>
  <si>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</si>
  <si>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</si>
  <si>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</si>
  <si>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</si>
  <si>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</si>
  <si>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</si>
  <si>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</si>
  <si>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</si>
  <si>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</si>
  <si>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</si>
  <si>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</si>
  <si>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</si>
  <si>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</si>
  <si>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</si>
  <si>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</si>
  <si>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</si>
  <si>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</si>
  <si>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</si>
  <si>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</si>
  <si>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</si>
  <si>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</si>
  <si>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</si>
  <si>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</si>
  <si>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</si>
  <si>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</si>
  <si>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</si>
  <si>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</si>
  <si>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</si>
  <si>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</si>
  <si>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</si>
  <si>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</si>
  <si>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</si>
  <si>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</si>
  <si>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</si>
  <si>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</si>
  <si>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</si>
  <si>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</si>
  <si>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</si>
  <si>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</si>
  <si>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</si>
  <si>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</si>
  <si>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</si>
  <si>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</si>
  <si>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</si>
  <si>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</si>
  <si>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</si>
  <si>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</si>
  <si>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</si>
  <si>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</si>
  <si>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</si>
  <si>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</si>
  <si>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</si>
  <si>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</si>
  <si>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</si>
  <si>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</si>
  <si>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</si>
  <si>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</si>
  <si>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</si>
  <si>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</si>
  <si>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</si>
  <si>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</si>
  <si>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</si>
  <si>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</si>
  <si>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</si>
  <si>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</si>
  <si>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</si>
  <si>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</si>
  <si>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</si>
  <si>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</si>
  <si>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</si>
  <si>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</si>
  <si>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</si>
  <si>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</si>
  <si>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</si>
  <si>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</si>
  <si>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</si>
  <si>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</si>
  <si>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</si>
  <si>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</si>
  <si>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</si>
  <si>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</si>
  <si>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</si>
  <si>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</si>
  <si>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</si>
  <si>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</si>
  <si>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</si>
  <si>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</si>
  <si>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</si>
  <si>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</si>
  <si>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</si>
  <si>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</si>
  <si>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</si>
  <si>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</si>
  <si>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</si>
  <si>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</si>
  <si>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</si>
  <si>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</si>
  <si>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</si>
  <si>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</si>
  <si>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</si>
  <si>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</si>
  <si>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</si>
  <si>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</si>
  <si>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</si>
  <si>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</si>
  <si>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</si>
  <si>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</si>
  <si>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</si>
  <si>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</si>
  <si>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</si>
  <si>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</si>
  <si>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</si>
  <si>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</si>
  <si>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</si>
  <si>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</si>
  <si>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</si>
  <si>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</si>
  <si>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</si>
  <si>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</si>
  <si>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</si>
  <si>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</si>
  <si>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</si>
  <si>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</si>
  <si>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</si>
  <si>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</si>
  <si>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</si>
  <si>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</si>
  <si>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</si>
  <si>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</si>
  <si>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</si>
  <si>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</si>
  <si>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</si>
  <si>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</si>
  <si>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</si>
  <si>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</si>
  <si>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</si>
  <si>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</si>
  <si>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</si>
  <si>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</si>
  <si>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</si>
  <si>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</si>
  <si>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</si>
  <si>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</si>
  <si>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</si>
  <si>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</si>
  <si>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</si>
  <si>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</si>
  <si>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</si>
  <si>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</si>
  <si>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</si>
  <si>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</si>
  <si>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</si>
  <si>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</si>
  <si>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</si>
  <si>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</si>
  <si>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</si>
  <si>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</si>
  <si>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</si>
  <si>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</si>
  <si>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</si>
  <si>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</si>
  <si>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</si>
  <si>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</si>
  <si>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</si>
  <si>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</si>
  <si>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</si>
  <si>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</si>
  <si>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</si>
  <si>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</si>
  <si>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</si>
  <si>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</si>
  <si>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</si>
  <si>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</si>
  <si>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</si>
  <si>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</si>
  <si>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</si>
  <si>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</si>
  <si>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</si>
  <si>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</si>
  <si>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</si>
  <si>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</si>
  <si>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</si>
  <si>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</si>
  <si>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</si>
  <si>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</si>
  <si>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</si>
  <si>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</si>
  <si>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</si>
  <si>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</si>
  <si>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</si>
  <si>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</si>
  <si>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</si>
  <si>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</si>
  <si>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</si>
  <si>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</si>
  <si>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</si>
  <si>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</si>
  <si>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</si>
  <si>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</si>
  <si>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</si>
  <si>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</si>
  <si>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</si>
  <si>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</si>
  <si>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</si>
  <si>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</si>
  <si>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</si>
  <si>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</si>
  <si>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</si>
  <si>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</si>
  <si>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</si>
  <si>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</si>
  <si>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</si>
  <si>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</si>
  <si>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</si>
  <si>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</si>
  <si>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</si>
  <si>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</si>
  <si>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</si>
  <si>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</si>
  <si>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</si>
  <si>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</si>
  <si>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</si>
  <si>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</si>
  <si>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</si>
  <si>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</si>
  <si>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</si>
  <si>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</si>
  <si>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</si>
  <si>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</si>
  <si>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</si>
  <si>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</si>
  <si>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</si>
  <si>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</si>
  <si>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</si>
  <si>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</si>
  <si>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</si>
  <si>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</si>
  <si>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</si>
  <si>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</si>
  <si>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</si>
  <si>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</si>
  <si>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</si>
  <si>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</si>
  <si>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</si>
  <si>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</si>
  <si>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</si>
  <si>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</si>
  <si>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</si>
  <si>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</si>
  <si>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</si>
  <si>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</si>
  <si>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</si>
  <si>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</si>
  <si>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</si>
  <si>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</si>
  <si>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</si>
  <si>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</si>
  <si>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</si>
  <si>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</si>
  <si>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</si>
  <si>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</si>
  <si>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</si>
  <si>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</si>
  <si>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</si>
  <si>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</si>
  <si>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</si>
  <si>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</si>
  <si>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</si>
  <si>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</si>
  <si>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</si>
  <si>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</si>
  <si>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</si>
  <si>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</si>
  <si>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</si>
  <si>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</si>
  <si>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</si>
  <si>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</si>
  <si>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</si>
  <si>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</si>
  <si>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</si>
  <si>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</si>
  <si>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</si>
  <si>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</si>
  <si>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</si>
  <si>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</si>
  <si>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</si>
  <si>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</si>
  <si>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</si>
  <si>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</si>
  <si>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</si>
  <si>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</si>
  <si>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</si>
  <si>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</si>
  <si>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</si>
  <si>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</si>
  <si>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</si>
  <si>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</si>
  <si>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</si>
  <si>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</si>
  <si>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</si>
  <si>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</si>
  <si>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</si>
  <si>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</si>
  <si>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</si>
  <si>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</si>
  <si>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</si>
  <si>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</si>
  <si>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</si>
  <si>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</si>
  <si>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</si>
  <si>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</si>
  <si>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</si>
  <si>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</si>
  <si>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</si>
  <si>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</si>
  <si>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</si>
  <si>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</si>
  <si>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</si>
  <si>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</si>
  <si>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</si>
  <si>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</si>
  <si>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</si>
  <si>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</si>
  <si>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</si>
  <si>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</si>
  <si>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</si>
  <si>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</si>
  <si>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</si>
  <si>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</si>
  <si>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</si>
  <si>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</si>
  <si>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</si>
  <si>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</si>
  <si>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</si>
  <si>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</si>
  <si>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</si>
  <si>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</si>
  <si>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</si>
  <si>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</si>
  <si>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</si>
  <si>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</si>
  <si>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</si>
  <si>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</si>
  <si>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</si>
  <si>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</si>
  <si>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</si>
  <si>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</si>
  <si>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</si>
  <si>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</si>
  <si>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</si>
  <si>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</si>
  <si>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</si>
  <si>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</si>
  <si>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</si>
  <si>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</si>
  <si>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</si>
  <si>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</si>
  <si>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</si>
  <si>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</si>
  <si>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</si>
  <si>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</si>
  <si>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</si>
  <si>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</si>
  <si>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</si>
  <si>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</si>
  <si>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</si>
  <si>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</si>
  <si>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</si>
  <si>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</si>
  <si>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</si>
  <si>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</si>
  <si>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</si>
  <si>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</si>
  <si>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</si>
  <si>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</si>
  <si>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</si>
  <si>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</si>
  <si>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</si>
  <si>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</si>
  <si>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</si>
  <si>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</si>
  <si>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</si>
  <si>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</si>
  <si>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</si>
  <si>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</si>
  <si>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</si>
  <si>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</si>
  <si>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</si>
  <si>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</si>
  <si>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</si>
  <si>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</si>
  <si>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</si>
  <si>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</si>
  <si>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</si>
  <si>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</si>
  <si>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</si>
  <si>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</si>
  <si>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</si>
  <si>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</si>
  <si>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</si>
  <si>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</si>
  <si>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</si>
  <si>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</si>
  <si>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</si>
  <si>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</si>
  <si>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</si>
  <si>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</si>
  <si>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</si>
  <si>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</si>
  <si>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</si>
  <si>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</si>
  <si>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</si>
  <si>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</si>
  <si>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</si>
  <si>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</si>
  <si>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</si>
  <si>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</si>
  <si>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</si>
  <si>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</si>
  <si>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</si>
  <si>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</si>
  <si>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</si>
  <si>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</si>
  <si>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</si>
  <si>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</si>
  <si>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</si>
  <si>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</si>
  <si>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</si>
  <si>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</si>
  <si>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</si>
  <si>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</si>
  <si>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</si>
  <si>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</si>
  <si>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</si>
  <si>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</si>
  <si>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</si>
  <si>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</si>
  <si>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</si>
  <si>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</si>
  <si>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</si>
  <si>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</si>
  <si>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</si>
  <si>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</si>
  <si>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</si>
  <si>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</si>
  <si>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</si>
  <si>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</si>
  <si>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</si>
  <si>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</si>
  <si>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</si>
  <si>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</si>
  <si>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</si>
  <si>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</si>
  <si>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</si>
  <si>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</si>
  <si>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</si>
  <si>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</si>
  <si>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</si>
  <si>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</si>
  <si>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</si>
  <si>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</si>
  <si>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</si>
  <si>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</si>
  <si>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</si>
  <si>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</si>
  <si>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</si>
  <si>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</si>
  <si>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</si>
  <si>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</si>
  <si>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</si>
  <si>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</si>
  <si>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</si>
  <si>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</si>
  <si>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</si>
  <si>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</si>
  <si>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</si>
  <si>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</si>
  <si>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</si>
  <si>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</si>
  <si>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</si>
  <si>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</si>
  <si>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</si>
  <si>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</si>
  <si>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</si>
  <si>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</si>
  <si>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</si>
  <si>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</si>
  <si>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</si>
  <si>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</si>
  <si>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</si>
  <si>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</si>
  <si>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</si>
  <si>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</si>
  <si>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</si>
  <si>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</si>
  <si>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</si>
  <si>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</si>
  <si>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</si>
  <si>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</si>
  <si>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</si>
  <si>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</si>
  <si>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</si>
  <si>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</si>
  <si>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</si>
  <si>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</si>
  <si>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</si>
  <si>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</si>
  <si>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</si>
  <si>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</si>
  <si>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</si>
  <si>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</si>
  <si>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</si>
  <si>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</si>
  <si>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</si>
  <si>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</si>
  <si>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</si>
  <si>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</si>
  <si>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</si>
  <si>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</si>
  <si>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</si>
  <si>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</si>
  <si>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</si>
  <si>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</si>
  <si>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</si>
  <si>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</si>
  <si>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</si>
  <si>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</si>
  <si>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</si>
  <si>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</si>
  <si>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</si>
  <si>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</si>
  <si>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</si>
  <si>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</si>
  <si>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</si>
  <si>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</si>
  <si>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</si>
  <si>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</si>
  <si>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</si>
  <si>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</si>
  <si>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</si>
  <si>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</si>
  <si>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</si>
  <si>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</si>
  <si>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</si>
  <si>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</si>
  <si>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</si>
  <si>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</si>
  <si>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</si>
  <si>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</si>
  <si>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</si>
  <si>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</si>
  <si>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</si>
  <si>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</si>
  <si>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</si>
  <si>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</si>
  <si>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</si>
  <si>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</si>
  <si>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</si>
  <si>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</si>
  <si>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</si>
  <si>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</si>
  <si>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</si>
  <si>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</si>
  <si>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</si>
  <si>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</si>
  <si>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</si>
  <si>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</si>
  <si>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</si>
  <si>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</si>
  <si>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</si>
  <si>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</si>
  <si>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</si>
  <si>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</si>
  <si>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</si>
  <si>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</si>
  <si>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</si>
  <si>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</si>
  <si>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</si>
  <si>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</si>
  <si>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</si>
  <si>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</si>
  <si>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</si>
  <si>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</si>
  <si>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</si>
  <si>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</si>
  <si>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</si>
  <si>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</si>
  <si>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</si>
  <si>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</si>
  <si>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</si>
  <si>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</si>
  <si>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</si>
  <si>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</si>
  <si>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</si>
  <si>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</si>
  <si>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</si>
  <si>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</si>
  <si>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</si>
  <si>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</si>
  <si>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</si>
  <si>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</si>
  <si>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</si>
  <si>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</si>
  <si>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</si>
  <si>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</si>
  <si>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</si>
  <si>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</si>
  <si>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</si>
  <si>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</si>
  <si>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</si>
  <si>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</si>
  <si>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</si>
  <si>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</si>
  <si>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</si>
  <si>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</si>
  <si>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</si>
  <si>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</si>
  <si>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</si>
  <si>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</si>
  <si>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</si>
  <si>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</si>
  <si>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</si>
  <si>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</si>
  <si>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</si>
  <si>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</si>
  <si>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</si>
  <si>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</si>
  <si>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</si>
  <si>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</si>
  <si>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</si>
  <si>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</si>
  <si>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</si>
  <si>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</si>
  <si>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</si>
  <si>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</si>
  <si>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</si>
  <si>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</si>
  <si>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</si>
  <si>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</si>
  <si>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</si>
  <si>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</si>
  <si>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</si>
  <si>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</si>
  <si>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</si>
  <si>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</si>
  <si>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</si>
  <si>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</si>
  <si>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</si>
  <si>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</si>
  <si>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</si>
  <si>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</si>
  <si>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</si>
  <si>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</si>
  <si>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</si>
  <si>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</si>
  <si>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</si>
  <si>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</si>
  <si>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</si>
  <si>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</si>
  <si>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</si>
  <si>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</si>
  <si>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</si>
  <si>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</si>
  <si>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</si>
  <si>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</si>
  <si>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</si>
  <si>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</si>
  <si>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</si>
  <si>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</si>
  <si>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</si>
  <si>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</si>
  <si>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</si>
  <si>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</si>
  <si>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</si>
  <si>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</si>
  <si>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</si>
  <si>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</si>
  <si>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</si>
  <si>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</si>
  <si>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</si>
  <si>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</si>
  <si>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</si>
  <si>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</si>
  <si>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</si>
  <si>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</si>
  <si>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</si>
  <si>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</si>
  <si>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</si>
  <si>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</si>
  <si>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</si>
  <si>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</si>
  <si>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</si>
  <si>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</si>
  <si>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</si>
  <si>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</si>
  <si>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</si>
  <si>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</si>
  <si>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</si>
  <si>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</si>
  <si>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</si>
  <si>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</si>
  <si>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</si>
  <si>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</si>
  <si>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</si>
  <si>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</si>
  <si>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</si>
  <si>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</si>
  <si>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</si>
  <si>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</si>
  <si>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</si>
  <si>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</si>
  <si>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</si>
  <si>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</si>
  <si>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</si>
  <si>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</si>
  <si>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</si>
  <si>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</si>
  <si>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</si>
  <si>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</si>
  <si>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</si>
  <si>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</si>
  <si>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</si>
  <si>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</si>
  <si>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</si>
  <si>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</si>
  <si>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</si>
  <si>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</si>
  <si>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</si>
  <si>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</si>
  <si>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</si>
  <si>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</si>
  <si>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</si>
  <si>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</si>
  <si>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</si>
  <si>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</si>
  <si>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</si>
  <si>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</si>
  <si>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</si>
  <si>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</si>
  <si>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</si>
  <si>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</si>
  <si>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</si>
  <si>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</si>
  <si>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</si>
  <si>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</si>
  <si>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</si>
  <si>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</si>
  <si>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</si>
  <si>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</si>
  <si>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</si>
  <si>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</si>
  <si>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</si>
  <si>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</si>
  <si>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</si>
  <si>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</si>
  <si>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</si>
  <si>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</si>
  <si>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</si>
  <si>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</si>
  <si>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</si>
  <si>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</si>
  <si>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</si>
  <si>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</si>
  <si>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</si>
  <si>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</si>
  <si>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</si>
  <si>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</si>
  <si>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</si>
  <si>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</si>
  <si>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</si>
  <si>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</si>
  <si>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</si>
  <si>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</si>
  <si>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</si>
  <si>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</si>
  <si>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</si>
  <si>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</si>
  <si>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</si>
  <si>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</si>
  <si>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</si>
  <si>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</si>
  <si>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</si>
  <si>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</si>
  <si>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</si>
  <si>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</si>
  <si>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</si>
  <si>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</si>
  <si>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</si>
  <si>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</si>
  <si>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</si>
  <si>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</si>
  <si>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</si>
  <si>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</si>
  <si>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</si>
  <si>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</si>
  <si>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</si>
  <si>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</si>
  <si>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</si>
  <si>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</si>
  <si>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</si>
  <si>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</si>
  <si>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</si>
  <si>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</si>
  <si>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</si>
  <si>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</si>
  <si>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</si>
  <si>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</si>
  <si>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</si>
  <si>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</si>
  <si>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</si>
  <si>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</si>
  <si>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</si>
  <si>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</si>
  <si>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</si>
  <si>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</si>
  <si>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</si>
  <si>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</si>
  <si>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</si>
  <si>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</si>
  <si>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</si>
  <si>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</si>
  <si>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</si>
  <si>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</si>
  <si>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</si>
  <si>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</si>
  <si>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</si>
  <si>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</si>
  <si>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</si>
  <si>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</si>
  <si>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</si>
  <si>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</si>
  <si>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</si>
  <si>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</si>
  <si>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</si>
  <si>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</si>
  <si>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</si>
  <si>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</si>
  <si>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</si>
  <si>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</si>
  <si>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</si>
  <si>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</si>
  <si>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</si>
  <si>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</si>
  <si>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</si>
  <si>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</si>
  <si>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</si>
  <si>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</si>
  <si>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</si>
  <si>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</si>
  <si>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</si>
  <si>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</si>
  <si>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</si>
  <si>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</si>
  <si>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</si>
  <si>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</si>
  <si>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</si>
  <si>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</si>
  <si>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</si>
  <si>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</si>
  <si>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</si>
  <si>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</si>
  <si>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</si>
  <si>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</si>
  <si>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</si>
  <si>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</si>
  <si>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</si>
  <si>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</si>
  <si>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</si>
  <si>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</si>
  <si>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</si>
  <si>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</si>
  <si>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</si>
  <si>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</si>
  <si>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</si>
  <si>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</si>
  <si>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</si>
  <si>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</si>
  <si>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</si>
  <si>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</si>
  <si>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</si>
  <si>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</si>
  <si>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</si>
  <si>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</si>
  <si>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</si>
  <si>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</si>
  <si>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</si>
  <si>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</si>
  <si>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</si>
  <si>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</si>
  <si>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</si>
  <si>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</si>
  <si>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</si>
  <si>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</si>
  <si>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</si>
  <si>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</si>
  <si>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</si>
  <si>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</si>
  <si>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</si>
  <si>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</si>
  <si>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</si>
  <si>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</si>
  <si>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</si>
  <si>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</si>
  <si>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</si>
  <si>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</si>
  <si>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</si>
  <si>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</si>
  <si>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</si>
  <si>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</si>
  <si>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</si>
  <si>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</si>
  <si>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</si>
  <si>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</si>
  <si>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</si>
  <si>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</si>
  <si>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</si>
  <si>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</si>
  <si>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</si>
  <si>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</si>
  <si>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</si>
  <si>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</si>
  <si>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</si>
  <si>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</si>
  <si>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</si>
  <si>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</si>
  <si>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</si>
  <si>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</si>
  <si>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</si>
  <si>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</si>
  <si>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</si>
  <si>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</si>
  <si>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</si>
  <si>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</si>
  <si>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</si>
  <si>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</si>
  <si>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</si>
  <si>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</si>
  <si>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</si>
  <si>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</si>
  <si>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</si>
  <si>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</si>
  <si>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</si>
  <si>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</si>
  <si>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</si>
  <si>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</si>
  <si>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</si>
  <si>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</si>
  <si>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</si>
  <si>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</si>
  <si>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</si>
  <si>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</si>
  <si>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</si>
  <si>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</si>
  <si>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</si>
  <si>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</si>
  <si>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</si>
  <si>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</si>
  <si>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</si>
  <si>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</si>
  <si>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</si>
  <si>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</si>
  <si>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</si>
  <si>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</si>
  <si>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</si>
  <si>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</si>
  <si>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</si>
  <si>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</si>
  <si>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</si>
  <si>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</si>
  <si>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</si>
  <si>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</si>
  <si>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</si>
  <si>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</si>
  <si>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</si>
  <si>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</si>
  <si>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</si>
  <si>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</si>
  <si>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</si>
  <si>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</si>
  <si>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</si>
  <si>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</si>
  <si>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</si>
  <si>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</si>
  <si>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</si>
  <si>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</si>
  <si>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</si>
  <si>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</si>
  <si>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</si>
  <si>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</si>
  <si>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</si>
  <si>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</si>
  <si>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</si>
  <si>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</si>
  <si>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</si>
  <si>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</si>
  <si>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</si>
  <si>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</si>
  <si>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</si>
  <si>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</si>
  <si>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</si>
  <si>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</si>
  <si>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</si>
  <si>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</si>
  <si>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</si>
  <si>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</si>
  <si>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</si>
  <si>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</si>
  <si>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</si>
  <si>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</si>
  <si>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</si>
  <si>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</si>
  <si>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</si>
  <si>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</si>
  <si>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</si>
  <si>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</si>
  <si>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</si>
  <si>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</si>
  <si>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</si>
  <si>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</si>
  <si>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</si>
  <si>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</si>
  <si>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</si>
  <si>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</si>
  <si>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</si>
  <si>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</si>
  <si>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</si>
  <si>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</si>
  <si>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</si>
  <si>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</si>
  <si>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</si>
  <si>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</si>
  <si>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</si>
  <si>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</si>
  <si>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</si>
  <si>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</si>
  <si>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</si>
  <si>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</si>
  <si>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</si>
  <si>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</si>
  <si>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</si>
  <si>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</si>
  <si>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</si>
  <si>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</si>
  <si>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</si>
  <si>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</si>
  <si>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</si>
  <si>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</si>
  <si>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</si>
  <si>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</si>
  <si>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</si>
  <si>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</si>
  <si>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</si>
  <si>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</si>
  <si>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</si>
  <si>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</si>
  <si>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</si>
  <si>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</si>
  <si>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</si>
  <si>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</si>
  <si>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</si>
  <si>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</si>
  <si>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</si>
  <si>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</si>
  <si>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</si>
  <si>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</si>
  <si>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</si>
  <si>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</si>
  <si>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</si>
  <si>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</si>
  <si>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</si>
  <si>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</si>
  <si>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</si>
  <si>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</si>
  <si>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</si>
  <si>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</si>
  <si>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</si>
  <si>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</si>
  <si>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</si>
  <si>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</si>
  <si>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</si>
  <si>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</si>
  <si>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</si>
  <si>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</si>
  <si>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</si>
  <si>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</si>
  <si>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</si>
  <si>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</si>
  <si>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</si>
  <si>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</si>
  <si>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</si>
  <si>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</si>
  <si>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</si>
  <si>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</si>
  <si>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</si>
  <si>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</si>
  <si>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</si>
  <si>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</si>
  <si>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</si>
  <si>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</si>
  <si>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</si>
  <si>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</si>
  <si>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</si>
  <si>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</si>
  <si>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</si>
  <si>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</si>
  <si>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</si>
  <si>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</si>
  <si>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</si>
  <si>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</si>
  <si>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</si>
  <si>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</si>
  <si>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</si>
  <si>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</si>
  <si>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</si>
  <si>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</si>
  <si>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</si>
  <si>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</si>
  <si>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</si>
  <si>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</si>
  <si>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</si>
  <si>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</si>
  <si>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</si>
  <si>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</si>
  <si>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</si>
  <si>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</si>
  <si>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</si>
  <si>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</si>
  <si>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</si>
  <si>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</si>
  <si>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</si>
  <si>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</si>
  <si>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</si>
  <si>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</si>
  <si>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</si>
  <si>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</si>
  <si>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</si>
  <si>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</si>
  <si>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</si>
  <si>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</si>
  <si>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</si>
  <si>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</si>
  <si>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</si>
  <si>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</si>
  <si>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</si>
  <si>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</si>
  <si>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</si>
  <si>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</si>
  <si>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</si>
  <si>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</si>
  <si>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</si>
  <si>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</si>
  <si>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</si>
  <si>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</si>
  <si>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</si>
  <si>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</si>
  <si>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</si>
  <si>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</si>
  <si>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</si>
  <si>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</si>
  <si>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</si>
  <si>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</si>
  <si>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</si>
  <si>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</si>
  <si>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</si>
  <si>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</si>
  <si>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</si>
  <si>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</si>
  <si>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</si>
  <si>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</si>
  <si>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</si>
  <si>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</si>
  <si>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</si>
  <si>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</si>
  <si>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</si>
  <si>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</si>
  <si>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</si>
  <si>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</si>
  <si>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</si>
  <si>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</si>
  <si>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</si>
  <si>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</si>
  <si>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</si>
  <si>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</si>
  <si>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</si>
  <si>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</si>
  <si>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</si>
  <si>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</si>
  <si>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</si>
  <si>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</si>
  <si>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</si>
  <si>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</si>
  <si>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</si>
  <si>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</si>
  <si>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</si>
  <si>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</si>
  <si>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</si>
  <si>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</si>
  <si>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</si>
  <si>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</si>
  <si>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</si>
  <si>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</si>
  <si>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</si>
  <si>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</si>
  <si>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</si>
  <si>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</si>
  <si>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</si>
  <si>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</si>
  <si>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</si>
  <si>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</si>
  <si>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</si>
  <si>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</si>
  <si>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</si>
  <si>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</si>
  <si>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</si>
  <si>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</si>
  <si>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</si>
  <si>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</si>
  <si>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</si>
  <si>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</si>
  <si>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</si>
  <si>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</si>
  <si>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</si>
  <si>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</si>
  <si>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</si>
  <si>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</si>
  <si>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</si>
  <si>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</si>
  <si>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</si>
  <si>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</si>
  <si>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</si>
  <si>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</si>
  <si>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</si>
  <si>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</si>
  <si>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</si>
  <si>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</si>
  <si>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</si>
  <si>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</si>
  <si>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</si>
  <si>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</si>
  <si>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</si>
  <si>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</si>
  <si>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</si>
  <si>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</si>
  <si>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</si>
  <si>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</si>
  <si>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</si>
  <si>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</si>
  <si>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</si>
  <si>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</si>
  <si>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</si>
  <si>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</si>
  <si>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</si>
  <si>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</si>
  <si>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</si>
  <si>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</si>
  <si>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</si>
  <si>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</si>
  <si>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</si>
  <si>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</si>
  <si>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</si>
  <si>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</si>
  <si>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</si>
  <si>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</si>
  <si>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</si>
  <si>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</si>
  <si>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</si>
  <si>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</si>
  <si>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</si>
  <si>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</si>
  <si>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</si>
  <si>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</si>
  <si>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</si>
  <si>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</si>
  <si>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</si>
  <si>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</si>
  <si>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</si>
  <si>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</si>
  <si>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</si>
  <si>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</si>
  <si>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</si>
  <si>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</si>
  <si>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</si>
  <si>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</si>
  <si>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</si>
  <si>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</si>
  <si>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</si>
  <si>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</si>
  <si>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</si>
  <si>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</si>
  <si>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</si>
  <si>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</si>
  <si>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</si>
  <si>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</si>
  <si>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</si>
  <si>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</si>
  <si>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</si>
  <si>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</si>
  <si>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</si>
  <si>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</si>
  <si>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</si>
  <si>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</si>
  <si>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</si>
  <si>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</si>
  <si>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</si>
  <si>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</si>
  <si>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</si>
  <si>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</si>
  <si>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</si>
  <si>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</si>
  <si>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</si>
  <si>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</si>
  <si>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</si>
  <si>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</si>
  <si>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</si>
  <si>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</si>
  <si>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</si>
  <si>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</si>
  <si>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</si>
  <si>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</si>
  <si>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</si>
  <si>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</si>
  <si>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</si>
  <si>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</si>
  <si>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</si>
  <si>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</si>
  <si>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</si>
  <si>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</si>
  <si>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</si>
  <si>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</si>
  <si>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</si>
  <si>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</si>
  <si>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</si>
  <si>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</si>
  <si>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</si>
  <si>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</si>
  <si>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</si>
  <si>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</si>
  <si>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</si>
  <si>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</si>
  <si>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</si>
  <si>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</si>
  <si>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</si>
  <si>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</si>
  <si>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</si>
  <si>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</si>
  <si>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</si>
  <si>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</si>
  <si>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</si>
  <si>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</si>
  <si>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</si>
  <si>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</si>
  <si>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</si>
  <si>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</si>
  <si>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</si>
  <si>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</si>
  <si>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</si>
  <si>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</si>
  <si>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</si>
  <si>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</si>
  <si>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</si>
  <si>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</si>
  <si>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</si>
  <si>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</si>
  <si>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</si>
  <si>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</si>
  <si>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</si>
  <si>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</si>
  <si>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</si>
  <si>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</si>
  <si>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</si>
  <si>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</si>
  <si>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</si>
  <si>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</si>
  <si>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</si>
  <si>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</si>
  <si>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</si>
  <si>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</si>
  <si>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</si>
  <si>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</si>
  <si>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</si>
  <si>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</si>
  <si>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</si>
  <si>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</si>
  <si>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</si>
  <si>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</si>
  <si>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</si>
  <si>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</si>
  <si>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</si>
  <si>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</si>
  <si>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</si>
  <si>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</si>
  <si>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</si>
  <si>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</si>
  <si>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</si>
  <si>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</si>
  <si>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</si>
  <si>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</si>
  <si>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</si>
  <si>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</si>
  <si>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</si>
  <si>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</si>
  <si>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</si>
  <si>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</si>
  <si>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</si>
  <si>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</si>
  <si>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</si>
  <si>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</si>
  <si>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</si>
  <si>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</si>
  <si>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</si>
  <si>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</si>
  <si>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</si>
  <si>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</si>
  <si>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</si>
  <si>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</si>
  <si>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</si>
  <si>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</si>
  <si>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</si>
  <si>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</si>
  <si>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</si>
  <si>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</si>
  <si>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</si>
  <si>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</si>
  <si>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</si>
  <si>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</si>
  <si>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</si>
  <si>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</si>
  <si>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</si>
  <si>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</si>
  <si>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</si>
  <si>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</si>
  <si>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</si>
  <si>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</si>
  <si>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</si>
  <si>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</si>
  <si>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</si>
  <si>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</si>
  <si>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</si>
  <si>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</si>
  <si>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</si>
  <si>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</si>
  <si>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</si>
  <si>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</si>
  <si>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</si>
  <si>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</si>
  <si>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</si>
  <si>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</si>
  <si>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</si>
  <si>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</si>
  <si>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</si>
  <si>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</si>
  <si>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</si>
  <si>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</si>
  <si>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</si>
  <si>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</si>
  <si>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</si>
  <si>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</si>
  <si>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</si>
  <si>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</si>
  <si>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</si>
  <si>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</si>
  <si>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</si>
  <si>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</si>
  <si>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</si>
  <si>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</si>
  <si>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</si>
  <si>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</si>
  <si>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</si>
  <si>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</si>
  <si>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</si>
  <si>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</si>
  <si>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</si>
  <si>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</si>
  <si>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</si>
  <si>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</si>
  <si>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</si>
  <si>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</si>
  <si>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</si>
  <si>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</si>
  <si>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</si>
  <si>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</si>
  <si>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</si>
  <si>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</si>
  <si>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</si>
  <si>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</si>
  <si>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</si>
  <si>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</si>
  <si>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</si>
  <si>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</si>
  <si>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</si>
  <si>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</si>
  <si>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</si>
  <si>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</si>
  <si>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</si>
  <si>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</si>
  <si>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</si>
  <si>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</si>
  <si>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</si>
  <si>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</si>
  <si>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</si>
  <si>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</si>
  <si>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</si>
  <si>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</si>
  <si>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</si>
  <si>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</si>
  <si>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</si>
  <si>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</si>
  <si>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</si>
  <si>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</si>
  <si>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</si>
  <si>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</si>
  <si>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</si>
  <si>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</si>
  <si>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</si>
  <si>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</si>
  <si>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</si>
  <si>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</si>
  <si>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</si>
  <si>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</si>
  <si>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</si>
  <si>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</si>
  <si>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</si>
  <si>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</si>
  <si>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</si>
  <si>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</si>
  <si>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</si>
  <si>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</si>
  <si>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</si>
  <si>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</si>
  <si>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</si>
  <si>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</si>
  <si>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</si>
  <si>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</si>
  <si>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</si>
  <si>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</si>
  <si>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</si>
  <si>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</si>
  <si>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</si>
  <si>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</si>
  <si>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</si>
  <si>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</si>
  <si>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</si>
  <si>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</si>
  <si>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</si>
  <si>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</si>
  <si>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</si>
  <si>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</si>
  <si>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</si>
  <si>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</si>
  <si>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</si>
  <si>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</si>
  <si>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</si>
  <si>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</si>
  <si>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</si>
  <si>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</si>
  <si>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</si>
  <si>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</si>
  <si>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</si>
  <si>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</si>
  <si>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</si>
  <si>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</si>
  <si>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</si>
  <si>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</si>
  <si>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</si>
  <si>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</si>
  <si>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</si>
  <si>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</si>
  <si>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</si>
  <si>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</si>
  <si>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</si>
  <si>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</si>
  <si>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</si>
  <si>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</si>
  <si>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</si>
  <si>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</si>
  <si>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</si>
  <si>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</si>
  <si>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</si>
  <si>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</si>
  <si>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</si>
  <si>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</si>
  <si>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</si>
  <si>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</si>
  <si>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</si>
  <si>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</si>
  <si>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</si>
  <si>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</si>
  <si>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</si>
  <si>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</si>
  <si>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</si>
  <si>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</si>
  <si>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</si>
  <si>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</si>
  <si>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</si>
  <si>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</si>
  <si>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</si>
  <si>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</si>
  <si>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</si>
  <si>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</si>
  <si>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</si>
  <si>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</si>
  <si>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</si>
  <si>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</si>
  <si>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</si>
  <si>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</si>
  <si>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</si>
  <si>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</si>
  <si>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</si>
  <si>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</si>
  <si>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</si>
  <si>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</si>
  <si>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</si>
  <si>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</si>
  <si>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</si>
  <si>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</si>
  <si>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</si>
  <si>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</si>
  <si>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</si>
  <si>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</si>
  <si>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</si>
  <si>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</si>
  <si>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</si>
  <si>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</si>
  <si>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</si>
  <si>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</si>
  <si>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</si>
  <si>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</si>
  <si>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</si>
  <si>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</si>
  <si>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</si>
  <si>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</si>
  <si>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</si>
  <si>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</si>
  <si>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</si>
  <si>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</si>
  <si>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</si>
  <si>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</si>
  <si>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</si>
  <si>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</si>
  <si>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</si>
  <si>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</si>
  <si>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</si>
  <si>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</si>
  <si>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</si>
  <si>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</si>
  <si>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</si>
  <si>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</si>
  <si>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</si>
  <si>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</si>
  <si>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</si>
  <si>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</si>
  <si>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</si>
  <si>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</si>
  <si>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</si>
  <si>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</si>
  <si>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</si>
  <si>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</si>
  <si>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</si>
  <si>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</si>
  <si>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</si>
  <si>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</si>
  <si>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</si>
  <si>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</si>
  <si>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</si>
  <si>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</si>
  <si>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</si>
  <si>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</si>
  <si>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</si>
  <si>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</si>
  <si>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</si>
  <si>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</si>
  <si>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</si>
  <si>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</si>
  <si>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</si>
  <si>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</si>
  <si>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</si>
  <si>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</si>
  <si>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</si>
  <si>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</si>
  <si>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</si>
  <si>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</si>
  <si>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</si>
  <si>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</si>
  <si>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</si>
  <si>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</si>
  <si>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</si>
  <si>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</si>
  <si>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</si>
  <si>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</si>
  <si>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</si>
  <si>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</si>
  <si>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</si>
  <si>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</si>
  <si>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</si>
  <si>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</si>
  <si>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</si>
  <si>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</si>
  <si>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</si>
  <si>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</si>
  <si>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</si>
  <si>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</si>
  <si>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</si>
  <si>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</si>
  <si>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</si>
  <si>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</si>
  <si>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</si>
  <si>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</si>
  <si>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</si>
  <si>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</si>
  <si>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</si>
  <si>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</si>
  <si>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</si>
  <si>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</si>
  <si>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</si>
  <si>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</si>
  <si>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</si>
  <si>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</si>
  <si>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</si>
  <si>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</si>
  <si>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</si>
  <si>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</si>
  <si>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</si>
  <si>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</si>
  <si>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</si>
  <si>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</si>
  <si>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</si>
  <si>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</si>
  <si>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</si>
  <si>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</si>
  <si>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</si>
  <si>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</si>
  <si>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</si>
  <si>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</si>
  <si>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</si>
  <si>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</si>
  <si>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</si>
  <si>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</si>
  <si>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</si>
  <si>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</si>
  <si>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</si>
  <si>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</si>
  <si>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</si>
  <si>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</si>
  <si>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</si>
  <si>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</si>
  <si>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</si>
  <si>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</si>
  <si>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</si>
  <si>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</si>
  <si>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</si>
  <si>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</si>
  <si>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</si>
  <si>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</si>
  <si>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</si>
  <si>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</si>
  <si>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</si>
  <si>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</si>
  <si>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</si>
  <si>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</si>
  <si>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</si>
  <si>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</si>
  <si>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</si>
  <si>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</si>
  <si>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</si>
  <si>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</si>
  <si>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</si>
  <si>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</si>
  <si>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</si>
  <si>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</si>
  <si>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</si>
  <si>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</si>
  <si>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</si>
  <si>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</si>
  <si>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</si>
  <si>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</si>
  <si>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</si>
  <si>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</si>
  <si>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</si>
  <si>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</si>
  <si>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</si>
  <si>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</si>
  <si>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</si>
  <si>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</si>
  <si>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</si>
  <si>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</si>
  <si>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</si>
  <si>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</si>
  <si>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</si>
  <si>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</si>
  <si>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</si>
  <si>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</si>
  <si>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</si>
  <si>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</si>
  <si>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</si>
  <si>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</si>
  <si>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</si>
  <si>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</si>
  <si>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</si>
  <si>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</si>
  <si>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</si>
  <si>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</si>
  <si>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</si>
  <si>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</si>
  <si>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</si>
  <si>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</si>
  <si>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</si>
  <si>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</si>
  <si>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</si>
  <si>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</si>
  <si>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</si>
  <si>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</si>
  <si>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</si>
  <si>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</si>
  <si>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</si>
  <si>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</si>
  <si>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</si>
  <si>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</si>
  <si>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</si>
  <si>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</si>
  <si>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</si>
  <si>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</si>
  <si>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</si>
  <si>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</si>
  <si>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</si>
  <si>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</si>
  <si>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</si>
  <si>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</si>
  <si>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</si>
  <si>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</si>
  <si>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</si>
  <si>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</si>
  <si>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</si>
  <si>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</si>
  <si>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</si>
  <si>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</si>
  <si>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</si>
  <si>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</si>
  <si>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</si>
  <si>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</si>
  <si>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</si>
  <si>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</si>
  <si>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</si>
  <si>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</si>
  <si>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</si>
  <si>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</si>
  <si>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</si>
  <si>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</si>
  <si>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</si>
  <si>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</si>
  <si>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</si>
  <si>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</si>
  <si>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</si>
  <si>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</si>
  <si>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</si>
  <si>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</si>
  <si>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</si>
  <si>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</si>
  <si>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</si>
  <si>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</si>
  <si>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</si>
  <si>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</si>
  <si>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</si>
  <si>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</si>
  <si>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</si>
  <si>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</si>
  <si>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</si>
  <si>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</si>
  <si>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</si>
  <si>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</si>
  <si>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</si>
  <si>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</si>
  <si>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</si>
  <si>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</si>
  <si>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</si>
  <si>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</si>
  <si>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</si>
  <si>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</si>
  <si>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</si>
  <si>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</si>
  <si>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</si>
  <si>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</si>
  <si>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</si>
  <si>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</si>
  <si>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</si>
  <si>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</si>
  <si>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</si>
  <si>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</si>
  <si>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</si>
  <si>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</si>
  <si>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</si>
  <si>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</si>
  <si>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</si>
  <si>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</si>
  <si>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</si>
  <si>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</si>
  <si>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</si>
  <si>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</si>
  <si>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</si>
  <si>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</si>
  <si>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</si>
  <si>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</si>
  <si>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</si>
  <si>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</si>
  <si>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</si>
  <si>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</si>
  <si>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</si>
  <si>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</si>
  <si>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</si>
  <si>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</si>
  <si>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</si>
  <si>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</si>
  <si>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</si>
  <si>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</si>
  <si>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</si>
  <si>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</si>
  <si>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</si>
  <si>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</si>
  <si>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</si>
  <si>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</si>
  <si>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</si>
  <si>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</si>
  <si>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</si>
  <si>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</si>
  <si>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</si>
  <si>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</si>
  <si>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</si>
  <si>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</si>
  <si>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</si>
  <si>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</si>
  <si>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</si>
  <si>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</si>
  <si>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</si>
  <si>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</si>
  <si>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</si>
  <si>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</si>
  <si>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</si>
  <si>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</si>
  <si>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</si>
  <si>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</si>
  <si>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</si>
  <si>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</si>
  <si>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</si>
  <si>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</si>
  <si>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</si>
  <si>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</si>
  <si>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</si>
  <si>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</si>
  <si>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</si>
  <si>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</si>
  <si>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</si>
  <si>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</si>
  <si>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</si>
  <si>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</si>
  <si>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</si>
  <si>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</si>
  <si>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</si>
  <si>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</si>
  <si>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</si>
  <si>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</si>
  <si>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</si>
  <si>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</si>
  <si>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</si>
  <si>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</si>
  <si>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</si>
  <si>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</si>
  <si>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</si>
  <si>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</si>
  <si>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</si>
  <si>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</si>
  <si>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</si>
  <si>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</si>
  <si>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</si>
  <si>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</si>
  <si>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</si>
  <si>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</si>
  <si>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</si>
  <si>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</si>
  <si>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</si>
  <si>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</si>
  <si>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</si>
  <si>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</si>
  <si>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</si>
  <si>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</si>
  <si>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</si>
  <si>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</si>
  <si>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</si>
  <si>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</si>
  <si>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</si>
  <si>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</si>
  <si>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</si>
  <si>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</si>
  <si>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</si>
  <si>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</si>
  <si>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</si>
  <si>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</si>
  <si>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</si>
  <si>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</si>
  <si>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</si>
  <si>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</si>
  <si>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</si>
  <si>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</si>
  <si>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</si>
  <si>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</si>
  <si>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</si>
  <si>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</si>
  <si>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</si>
  <si>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</si>
  <si>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</si>
  <si>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</si>
  <si>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</si>
  <si>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</si>
  <si>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</si>
  <si>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</si>
  <si>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</si>
  <si>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</si>
  <si>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</si>
  <si>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</si>
  <si>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</si>
  <si>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</si>
  <si>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</si>
  <si>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</si>
  <si>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</si>
  <si>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</si>
  <si>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</si>
  <si>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</si>
  <si>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</si>
  <si>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</si>
  <si>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</si>
  <si>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</si>
  <si>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</si>
  <si>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</si>
  <si>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</si>
  <si>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</si>
  <si>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</si>
  <si>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</si>
  <si>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</si>
  <si>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</si>
  <si>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</si>
  <si>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</si>
  <si>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</si>
  <si>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</si>
  <si>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</si>
  <si>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</si>
  <si>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</si>
  <si>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</si>
  <si>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</si>
  <si>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</si>
  <si>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</si>
  <si>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</si>
  <si>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</si>
  <si>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</si>
  <si>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</si>
  <si>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</si>
  <si>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</si>
  <si>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</si>
  <si>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</si>
  <si>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</si>
  <si>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</si>
  <si>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</si>
  <si>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</si>
  <si>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</si>
  <si>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</si>
  <si>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</si>
  <si>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</si>
  <si>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</si>
  <si>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</si>
  <si>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</si>
  <si>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</si>
  <si>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</si>
  <si>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</si>
  <si>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</si>
  <si>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</si>
  <si>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</si>
  <si>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</si>
  <si>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</si>
  <si>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</si>
  <si>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</si>
  <si>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</si>
  <si>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</si>
  <si>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</si>
  <si>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</si>
  <si>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</si>
  <si>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</si>
  <si>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</si>
  <si>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</si>
  <si>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</si>
  <si>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</si>
  <si>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</si>
  <si>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</si>
  <si>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</si>
  <si>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</si>
  <si>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</si>
  <si>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</si>
  <si>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</si>
  <si>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</si>
  <si>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</si>
  <si>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</si>
  <si>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</si>
  <si>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</si>
  <si>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</si>
  <si>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</si>
  <si>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</si>
  <si>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</si>
  <si>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</si>
  <si>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</si>
  <si>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</si>
  <si>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</si>
  <si>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</si>
  <si>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</si>
  <si>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</si>
  <si>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</si>
  <si>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</si>
  <si>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</si>
  <si>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</si>
  <si>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</si>
  <si>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</si>
  <si>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</si>
  <si>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</si>
  <si>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</si>
  <si>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</si>
  <si>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</si>
  <si>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</si>
  <si>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</si>
  <si>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</si>
  <si>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</si>
  <si>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</si>
  <si>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</si>
  <si>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</si>
  <si>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</si>
  <si>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</si>
  <si>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</si>
  <si>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</si>
  <si>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</si>
  <si>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</si>
  <si>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</si>
  <si>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</si>
  <si>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</si>
  <si>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</si>
  <si>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</si>
  <si>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</si>
  <si>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</si>
  <si>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</si>
  <si>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</si>
  <si>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</si>
  <si>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</si>
  <si>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</si>
  <si>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</si>
  <si>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</si>
  <si>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</si>
  <si>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</si>
  <si>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</si>
  <si>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</si>
  <si>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</si>
  <si>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</si>
  <si>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</si>
  <si>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</si>
  <si>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</si>
  <si>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</si>
  <si>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</si>
  <si>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</si>
  <si>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</si>
  <si>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</si>
  <si>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</si>
  <si>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</si>
  <si>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</si>
  <si>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</si>
  <si>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</si>
  <si>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</si>
  <si>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</si>
  <si>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</si>
  <si>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</si>
  <si>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</si>
  <si>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</si>
  <si>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</si>
  <si>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</si>
  <si>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</si>
  <si>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</si>
  <si>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</si>
  <si>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</si>
  <si>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</si>
  <si>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</si>
  <si>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</si>
  <si>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</si>
  <si>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</si>
  <si>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</si>
  <si>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</si>
  <si>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</si>
  <si>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</si>
  <si>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</si>
  <si>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</si>
  <si>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</si>
  <si>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</si>
  <si>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</si>
  <si>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</si>
  <si>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</si>
  <si>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</si>
  <si>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</si>
  <si>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</si>
  <si>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</si>
  <si>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</si>
  <si>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</si>
  <si>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</si>
  <si>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</si>
  <si>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</si>
  <si>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</si>
  <si>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</si>
  <si>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</si>
  <si>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</si>
  <si>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</si>
  <si>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</si>
  <si>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</si>
  <si>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</si>
  <si>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</si>
  <si>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</si>
  <si>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</si>
  <si>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</si>
  <si>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</si>
  <si>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</si>
  <si>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</si>
  <si>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</si>
  <si>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</si>
  <si>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</si>
  <si>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</si>
  <si>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</si>
  <si>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</si>
  <si>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</si>
  <si>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</si>
  <si>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</si>
  <si>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</si>
  <si>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</si>
  <si>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</si>
  <si>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</si>
  <si>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</si>
  <si>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</si>
  <si>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</si>
  <si>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</si>
  <si>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</si>
  <si>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</si>
  <si>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</si>
  <si>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</si>
  <si>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</si>
  <si>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</si>
  <si>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</si>
  <si>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</si>
  <si>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</si>
  <si>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</si>
  <si>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</si>
  <si>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</si>
  <si>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</si>
  <si>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</si>
  <si>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</si>
  <si>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</si>
  <si>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</si>
  <si>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</si>
  <si>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</si>
  <si>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</si>
  <si>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</si>
  <si>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</si>
  <si>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</si>
  <si>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</si>
  <si>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</si>
  <si>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</si>
  <si>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</si>
  <si>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</si>
  <si>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</si>
  <si>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</si>
  <si>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</si>
  <si>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</si>
  <si>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</si>
  <si>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</si>
  <si>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</si>
  <si>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</si>
  <si>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</si>
  <si>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</si>
  <si>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</si>
  <si>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</si>
  <si>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</si>
  <si>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</si>
  <si>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</si>
  <si>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</si>
  <si>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</si>
  <si>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</si>
  <si>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</si>
  <si>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</si>
  <si>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</si>
  <si>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</si>
  <si>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</si>
  <si>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</si>
  <si>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</si>
  <si>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</si>
  <si>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</si>
  <si>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</si>
  <si>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</si>
  <si>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</si>
  <si>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</si>
  <si>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</si>
  <si>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</si>
  <si>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</si>
  <si>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</si>
  <si>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</si>
  <si>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</si>
  <si>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</si>
  <si>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</si>
  <si>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</si>
  <si>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</si>
  <si>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</si>
  <si>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</si>
  <si>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</si>
  <si>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</si>
  <si>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</si>
  <si>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</si>
  <si>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</si>
  <si>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</si>
  <si>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</si>
  <si>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</si>
  <si>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</si>
  <si>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</si>
  <si>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</si>
  <si>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</si>
  <si>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</si>
  <si>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</si>
  <si>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</si>
  <si>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</si>
  <si>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</si>
  <si>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</si>
  <si>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</si>
  <si>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</si>
  <si>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</si>
  <si>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</si>
  <si>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</si>
  <si>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</si>
  <si>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</si>
  <si>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</si>
  <si>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</si>
  <si>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</si>
  <si>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</si>
  <si>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</si>
  <si>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</si>
  <si>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</si>
  <si>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</si>
  <si>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</si>
  <si>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</si>
  <si>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</si>
  <si>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</si>
  <si>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</si>
  <si>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</si>
  <si>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</si>
  <si>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</si>
  <si>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</si>
  <si>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</si>
  <si>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</si>
  <si>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</si>
  <si>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</si>
  <si>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</si>
  <si>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</si>
  <si>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</si>
  <si>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</si>
  <si>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</si>
  <si>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</si>
  <si>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</si>
  <si>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</si>
  <si>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</si>
  <si>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</si>
  <si>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</si>
  <si>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</si>
  <si>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</si>
  <si>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</si>
  <si>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</si>
  <si>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</si>
  <si>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</si>
  <si>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</si>
  <si>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</si>
  <si>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</si>
  <si>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</si>
  <si>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</si>
  <si>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</si>
  <si>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</si>
  <si>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</si>
  <si>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</si>
  <si>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</si>
  <si>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</si>
  <si>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</si>
  <si>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</si>
  <si>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</si>
  <si>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</si>
  <si>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</si>
  <si>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</si>
  <si>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</si>
  <si>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</si>
  <si>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</si>
  <si>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</si>
  <si>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</si>
  <si>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</si>
  <si>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</si>
  <si>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</si>
  <si>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</si>
  <si>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</si>
  <si>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</si>
  <si>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</si>
  <si>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</si>
  <si>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</si>
  <si>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</si>
  <si>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</si>
  <si>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</si>
  <si>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</si>
  <si>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</si>
  <si>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</si>
  <si>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</si>
  <si>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</si>
  <si>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</si>
  <si>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</si>
  <si>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</si>
  <si>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</si>
  <si>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</si>
  <si>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</si>
  <si>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</si>
  <si>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</si>
  <si>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</si>
  <si>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</si>
  <si>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</si>
  <si>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</si>
  <si>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</si>
  <si>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</si>
  <si>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</si>
  <si>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</si>
  <si>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</si>
  <si>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</si>
  <si>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</si>
  <si>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</si>
  <si>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</si>
  <si>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</si>
  <si>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</si>
  <si>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</si>
  <si>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</si>
  <si>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</si>
  <si>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</si>
  <si>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</si>
  <si>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</si>
  <si>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</si>
  <si>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</si>
  <si>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</si>
  <si>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</si>
  <si>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</si>
  <si>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</si>
  <si>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</si>
  <si>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</si>
  <si>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</si>
  <si>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</si>
  <si>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</si>
  <si>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</si>
  <si>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</si>
  <si>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</si>
  <si>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</si>
  <si>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</si>
  <si>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</si>
  <si>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</si>
  <si>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</si>
  <si>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</si>
  <si>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</si>
  <si>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</si>
  <si>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</si>
  <si>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</si>
  <si>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</si>
  <si>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</si>
  <si>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</si>
  <si>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</si>
  <si>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</si>
  <si>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</si>
  <si>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</si>
  <si>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</si>
  <si>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</si>
  <si>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</si>
  <si>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</si>
  <si>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</si>
  <si>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</si>
  <si>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</si>
  <si>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</si>
  <si>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</si>
  <si>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</si>
  <si>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</si>
  <si>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</si>
  <si>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</si>
  <si>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</si>
  <si>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</si>
  <si>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</si>
  <si>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</si>
  <si>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</si>
  <si>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</si>
  <si>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</si>
  <si>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</si>
  <si>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</si>
  <si>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</si>
  <si>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</si>
  <si>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</si>
  <si>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</si>
  <si>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</si>
  <si>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</si>
  <si>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</si>
  <si>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</si>
  <si>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</si>
  <si>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</si>
  <si>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</si>
  <si>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</si>
  <si>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</si>
  <si>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</si>
  <si>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</si>
  <si>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</si>
  <si>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</si>
  <si>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</si>
  <si>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</si>
  <si>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</si>
  <si>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</si>
  <si>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</si>
  <si>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</si>
  <si>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</si>
  <si>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</si>
  <si>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</si>
  <si>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</si>
  <si>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</si>
  <si>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</si>
  <si>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</si>
  <si>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</si>
  <si>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</si>
  <si>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</si>
  <si>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</si>
  <si>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</si>
  <si>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</si>
  <si>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</si>
  <si>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</si>
  <si>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</si>
  <si>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</si>
  <si>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</si>
  <si>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</si>
  <si>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</si>
  <si>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</si>
  <si>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</si>
  <si>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</si>
  <si>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</si>
  <si>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</si>
  <si>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</si>
  <si>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</si>
  <si>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</si>
  <si>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</si>
  <si>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</si>
  <si>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</si>
  <si>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</si>
  <si>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</si>
  <si>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</si>
  <si>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</si>
  <si>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</si>
  <si>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</si>
  <si>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</si>
  <si>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</si>
  <si>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</si>
  <si>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</si>
  <si>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</si>
  <si>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</si>
  <si>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</si>
  <si>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</si>
  <si>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</si>
  <si>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</si>
  <si>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</si>
  <si>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</si>
  <si>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</si>
  <si>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</si>
  <si>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</si>
  <si>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</si>
  <si>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</si>
  <si>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</si>
  <si>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</si>
  <si>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</si>
  <si>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</si>
  <si>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</si>
  <si>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</si>
  <si>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</si>
  <si>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</si>
  <si>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</si>
  <si>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</si>
  <si>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</si>
  <si>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</si>
  <si>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</si>
  <si>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</si>
  <si>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</si>
  <si>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</si>
  <si>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</si>
  <si>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</si>
  <si>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</si>
  <si>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</si>
  <si>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</si>
  <si>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</si>
  <si>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</si>
  <si>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</si>
  <si>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</si>
  <si>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</si>
  <si>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</si>
  <si>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</si>
  <si>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</si>
  <si>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</si>
  <si>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</si>
  <si>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</si>
  <si>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</si>
  <si>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</si>
  <si>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</si>
  <si>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</si>
  <si>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</si>
  <si>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</si>
  <si>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</si>
  <si>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</si>
  <si>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</si>
  <si>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</si>
  <si>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</si>
  <si>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</si>
  <si>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</si>
  <si>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</si>
  <si>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</si>
  <si>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</si>
  <si>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</si>
  <si>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</si>
  <si>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</si>
  <si>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</si>
  <si>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</si>
  <si>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</si>
  <si>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</si>
  <si>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</si>
  <si>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</si>
  <si>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</si>
  <si>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</si>
  <si>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</si>
  <si>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</si>
  <si>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</si>
  <si>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</si>
  <si>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</si>
  <si>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</si>
  <si>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</si>
  <si>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</si>
  <si>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</si>
  <si>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</si>
  <si>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</si>
  <si>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</si>
  <si>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</si>
  <si>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</si>
  <si>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</si>
  <si>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</si>
  <si>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</si>
  <si>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</si>
  <si>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</si>
  <si>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</si>
  <si>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</si>
  <si>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</si>
  <si>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</si>
  <si>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</si>
  <si>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</si>
  <si>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</si>
  <si>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</si>
  <si>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</si>
  <si>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</si>
  <si>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</si>
  <si>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</si>
  <si>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</si>
  <si>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</si>
  <si>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</si>
  <si>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</si>
  <si>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</si>
  <si>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</si>
  <si>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</si>
  <si>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</si>
  <si>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</si>
  <si>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</si>
  <si>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</si>
  <si>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</si>
  <si>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</si>
  <si>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</si>
  <si>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</si>
  <si>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</si>
  <si>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</si>
  <si>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</si>
  <si>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</si>
  <si>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</si>
  <si>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</si>
  <si>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</si>
  <si>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</si>
  <si>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</si>
  <si>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</si>
  <si>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</si>
  <si>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</si>
  <si>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</si>
  <si>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</si>
  <si>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</si>
  <si>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</si>
  <si>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</si>
  <si>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</si>
  <si>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</si>
  <si>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</si>
  <si>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</si>
  <si>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</si>
  <si>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</si>
  <si>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</si>
  <si>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</si>
  <si>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</si>
  <si>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</si>
  <si>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</si>
  <si>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</si>
  <si>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</si>
  <si>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</si>
  <si>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</si>
  <si>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</si>
  <si>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</si>
  <si>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</si>
  <si>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</si>
  <si>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</si>
  <si>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</si>
  <si>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</si>
  <si>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</si>
  <si>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</si>
  <si>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</si>
  <si>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</si>
  <si>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</si>
  <si>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</si>
  <si>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</si>
  <si>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</si>
  <si>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</si>
  <si>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</si>
  <si>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</si>
  <si>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</si>
  <si>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</si>
  <si>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</si>
  <si>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</si>
  <si>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</si>
  <si>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</si>
  <si>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</si>
  <si>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</si>
  <si>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</si>
  <si>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</si>
  <si>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</si>
  <si>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</si>
  <si>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</si>
  <si>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</si>
  <si>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</si>
  <si>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</si>
  <si>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</si>
  <si>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</si>
  <si>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</si>
  <si>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</si>
  <si>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</si>
  <si>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</si>
  <si>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</si>
  <si>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</si>
  <si>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</si>
  <si>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</si>
  <si>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</si>
  <si>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</si>
  <si>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</si>
  <si>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</si>
  <si>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</si>
  <si>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</si>
  <si>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</si>
  <si>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</si>
  <si>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</si>
  <si>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</si>
  <si>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</si>
  <si>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</si>
  <si>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</si>
  <si>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</si>
  <si>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</si>
  <si>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</si>
  <si>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</si>
  <si>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</si>
  <si>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</si>
  <si>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</si>
  <si>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</si>
  <si>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</si>
  <si>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</si>
  <si>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</si>
  <si>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</si>
  <si>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</si>
  <si>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</si>
  <si>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</si>
  <si>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</si>
  <si>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</si>
  <si>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</si>
  <si>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</si>
  <si>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</si>
  <si>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</si>
  <si>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</si>
  <si>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</si>
  <si>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</si>
  <si>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</si>
  <si>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</si>
  <si>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</si>
  <si>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</si>
  <si>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</si>
  <si>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</si>
  <si>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</si>
  <si>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</si>
  <si>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</si>
  <si>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</si>
  <si>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</si>
  <si>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</si>
  <si>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</si>
  <si>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</si>
  <si>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</si>
  <si>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</si>
  <si>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</si>
  <si>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</si>
  <si>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</si>
  <si>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</si>
  <si>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</si>
  <si>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</si>
  <si>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</si>
  <si>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</si>
  <si>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</si>
  <si>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</si>
  <si>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</si>
  <si>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</si>
  <si>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</si>
  <si>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</si>
  <si>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</si>
  <si>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</si>
  <si>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</si>
  <si>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</si>
  <si>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</si>
  <si>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</si>
  <si>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</si>
  <si>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</si>
  <si>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</si>
  <si>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</si>
  <si>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</si>
  <si>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</si>
  <si>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</si>
  <si>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</si>
  <si>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</si>
  <si>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</si>
  <si>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</si>
  <si>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</si>
  <si>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</si>
  <si>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</si>
  <si>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</si>
  <si>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</si>
  <si>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</si>
  <si>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</si>
  <si>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</si>
  <si>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</si>
  <si>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</si>
  <si>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</si>
  <si>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</si>
  <si>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</si>
  <si>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</si>
  <si>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</si>
  <si>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</si>
  <si>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</si>
  <si>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</si>
  <si>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</si>
  <si>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</si>
  <si>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</si>
  <si>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</si>
  <si>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</si>
  <si>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</si>
  <si>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</si>
  <si>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</si>
  <si>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</si>
  <si>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</si>
  <si>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</si>
  <si>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</si>
  <si>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</si>
  <si>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</si>
  <si>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</si>
  <si>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</si>
  <si>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</si>
  <si>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</si>
  <si>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</si>
  <si>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</si>
  <si>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</si>
  <si>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</si>
  <si>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</si>
  <si>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</si>
  <si>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</si>
  <si>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</si>
  <si>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</si>
  <si>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</si>
  <si>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</si>
  <si>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</si>
  <si>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</si>
  <si>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</si>
  <si>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</si>
  <si>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</si>
  <si>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</si>
  <si>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</si>
  <si>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</si>
  <si>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</si>
  <si>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</si>
  <si>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</si>
  <si>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</si>
  <si>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</si>
  <si>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</si>
  <si>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</si>
  <si>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</si>
  <si>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</si>
  <si>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</si>
  <si>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</si>
  <si>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</si>
  <si>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</si>
  <si>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</si>
  <si>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</si>
  <si>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</si>
  <si>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</si>
  <si>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</si>
  <si>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</si>
  <si>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</si>
  <si>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</si>
  <si>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</si>
  <si>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</si>
  <si>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</si>
  <si>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</si>
  <si>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</si>
  <si>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</si>
  <si>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</si>
  <si>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</si>
  <si>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</si>
  <si>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</si>
  <si>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</si>
  <si>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</si>
  <si>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</si>
  <si>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</si>
  <si>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</si>
  <si>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</si>
  <si>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</si>
  <si>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</si>
  <si>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</si>
  <si>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</si>
  <si>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</si>
  <si>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</si>
  <si>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</si>
  <si>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</si>
  <si>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</si>
  <si>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</si>
  <si>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</si>
  <si>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</si>
  <si>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</si>
  <si>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</si>
  <si>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</si>
  <si>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</si>
  <si>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</si>
  <si>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</si>
  <si>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</si>
  <si>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</si>
  <si>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</si>
  <si>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</si>
  <si>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</si>
  <si>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</si>
  <si>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</si>
  <si>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</si>
  <si>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</si>
  <si>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</si>
  <si>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</si>
  <si>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</si>
  <si>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</si>
  <si>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</si>
  <si>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</si>
  <si>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</si>
  <si>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</si>
  <si>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</si>
  <si>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</si>
  <si>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</si>
  <si>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</si>
  <si>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</si>
  <si>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</si>
  <si>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</si>
  <si>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</si>
  <si>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</si>
  <si>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</si>
  <si>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</si>
  <si>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</si>
  <si>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</si>
  <si>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</si>
  <si>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</si>
  <si>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</si>
  <si>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</si>
  <si>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</si>
  <si>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</si>
  <si>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</si>
  <si>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</si>
  <si>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</si>
  <si>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</si>
  <si>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</si>
  <si>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</si>
  <si>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</si>
  <si>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</si>
  <si>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</si>
  <si>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</si>
  <si>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</si>
  <si>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</si>
  <si>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</si>
  <si>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</si>
  <si>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</si>
  <si>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</si>
  <si>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</si>
  <si>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</si>
  <si>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</si>
  <si>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</si>
  <si>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</si>
  <si>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</si>
  <si>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</si>
  <si>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</si>
  <si>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</si>
  <si>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</si>
  <si>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</si>
  <si>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</si>
  <si>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</si>
  <si>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</si>
  <si>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</si>
  <si>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</si>
  <si>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</si>
  <si>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</si>
  <si>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</si>
  <si>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</si>
  <si>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5 min</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</si>
  <si>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</si>
  <si>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</si>
  <si>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</si>
  <si>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</si>
  <si>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</si>
  <si>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</si>
  <si>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</si>
  <si>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</si>
  <si>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</si>
  <si>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</si>
  <si>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</si>
  <si>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</si>
  <si>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</si>
  <si>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</si>
  <si>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</si>
  <si>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</si>
  <si>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</si>
  <si>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</si>
  <si>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</si>
  <si>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</si>
  <si>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</si>
  <si>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</si>
  <si>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</si>
  <si>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</si>
  <si>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</si>
  <si>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</si>
  <si>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</si>
  <si>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</si>
  <si>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</si>
  <si>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</si>
  <si>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</si>
  <si>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</si>
  <si>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</si>
  <si>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</si>
  <si>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</si>
  <si>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</si>
  <si>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</si>
  <si>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</si>
  <si>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</si>
  <si>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</si>
  <si>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</si>
  <si>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</si>
  <si>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</si>
  <si>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</si>
  <si>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</si>
  <si>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</si>
  <si>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</si>
  <si>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</si>
  <si>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</si>
  <si>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</si>
  <si>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</si>
  <si>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</si>
  <si>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</si>
  <si>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</si>
  <si>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</si>
  <si>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</si>
  <si>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</si>
  <si>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</si>
  <si>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</si>
  <si>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</si>
  <si>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</si>
  <si>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</si>
  <si>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</si>
  <si>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</si>
  <si>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</si>
  <si>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</si>
  <si>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</si>
  <si>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</si>
  <si>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</si>
  <si>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</si>
  <si>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</si>
  <si>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</si>
  <si>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</si>
  <si>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</si>
  <si>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</si>
  <si>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</si>
  <si>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</si>
  <si>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</si>
  <si>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</si>
  <si>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</si>
  <si>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</si>
  <si>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</si>
  <si>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</si>
  <si>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</si>
  <si>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</si>
  <si>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</si>
  <si>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</si>
  <si>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</si>
  <si>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</si>
  <si>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</si>
  <si>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</si>
  <si>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</si>
  <si>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</si>
  <si>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</si>
  <si>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</si>
  <si>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</si>
  <si>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</si>
  <si>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</si>
  <si>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</si>
  <si>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</si>
  <si>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</si>
  <si>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</si>
  <si>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</si>
  <si>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</si>
  <si>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</si>
  <si>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</si>
  <si>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</si>
  <si>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</si>
  <si>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</si>
  <si>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PCM-20251105-00000688</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</si>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</sst>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57" dataDxfId="156" headerRowBorderDxfId="154" tableBorderDxfId="155" totalsRowBorderDxfId="153">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7" sqref="K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303.47418506944086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0.1022869212902151</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10997</v>
      </c>
      <c r="E4" s="134" t="s">
        <v>39021</v>
      </c>
      <c r="F4" s="135">
        <v>45966.403113425928</v>
      </c>
      <c r="G4" s="136">
        <f ca="1">IFERROR(NOW()-F4,"")</f>
        <v>1.9497569439408835E-2</v>
      </c>
      <c r="H4" s="175">
        <v>45966.39130787037</v>
      </c>
      <c r="I4" s="133" t="str">
        <f>IFERROR(VLOOKUP(D4,DB!A:F,6,0),"")</f>
        <v>Generator-SG</v>
      </c>
      <c r="J4" s="133" t="str">
        <f>IFERROR(VLOOKUP(D4,DB!A:G,7,0),"")</f>
        <v>Dead</v>
      </c>
      <c r="K4" s="137" t="s">
        <v>39026</v>
      </c>
      <c r="L4" s="138" t="str">
        <f>IFERROR(VLOOKUP(D4,DB!A:I,9,0),"")</f>
        <v>Latis</v>
      </c>
    </row>
    <row r="5" spans="1:15" ht="15" customHeight="1">
      <c r="A5" s="132"/>
      <c r="B5" s="133" t="str">
        <f>IFERROR(VLOOKUP(D5,DB!A:K,11,0),"")</f>
        <v/>
      </c>
      <c r="C5" s="133"/>
      <c r="D5" s="133"/>
      <c r="E5" s="134"/>
      <c r="F5" s="135"/>
      <c r="G5" s="136">
        <f ca="1">IFERROR(NOW()-F5,"")</f>
        <v>45966.422610995367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45966.422610995367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45966.422610995367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45966.422610995367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45966.422610995367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45966.422610995367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45966.422610995367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45966.422610995367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45966.422610995367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45966.422610995367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45966.422610995367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45966.422610995367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45966.422610995367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45966.422610995367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45966.422610995367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45966.422610995367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45966.422610995367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45966.422610995367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45966.422610995367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45966.422610995367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45966.422610995367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45966.422610995367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45966.422610995367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45966.422610995367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45966.422610995367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45966.422610995367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45966.422610995367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45966.422610995367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45966.422610995367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45966.422610995367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45966.422610995367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45966.422610995367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45966.422610995367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45966.422610995367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45966.422610995367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45966.422610995367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45966.422610995367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45966.422610995367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45966.422610995367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45966.422610995367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45966.422610995367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45966.422610995367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45966.422610995367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45966.422610995367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45966.422610995367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45966.422610995367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45966.422610995367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45966.422610995367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45966.422610995367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45966.422610995367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45966.422610995367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45966.422610995367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45966.422610995367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45966.422610995367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45966.422610995367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45966.422610995367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45966.422610995367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45966.422610995367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45966.422610995367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45966.422610995367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45966.422610995367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45966.422610995367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45966.422610995367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45966.422610995367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45966.422610995367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45966.422610995367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45966.422610995367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45966.422610995367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45966.422610995367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45966.422610995367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45966.422610995367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45966.422610995367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45966.422610995367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45966.422610995367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45966.422610995367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45966.422610995367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45966.422610995367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45966.422610995367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45966.422610995367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45966.422610995367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45966.422610995367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45966.422610995367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45966.422610995367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45966.422610995367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45966.422610995367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45966.422610995367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45966.422610995367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45966.422610995367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45966.422610995367</v>
      </c>
      <c r="H93" s="135"/>
      <c r="I93" s="133" t="str">
        <f>IFERROR(VLOOKUP(D93,DB!A:F,6,0),"")</f>
        <v/>
      </c>
      <c r="J93" s="133" t="str">
        <f>IFERROR(VLOOKUP(D93,DB!A:G,7,0),"")</f>
        <v/>
      </c>
      <c r="K93" s="137"/>
      <c r="L93" s="138" t="str">
        <f>IFERROR(VLOOKUP(D93,DB!A:I,9,0),"")</f>
        <v/>
      </c>
    </row>
    <row r="94" spans="1:12" ht="15" customHeight="1">
      <c r="A94" s="144"/>
      <c r="B94" s="145" t="str">
        <f>IFERROR(VLOOKUP(D94,DB!A:K,11,0),"")</f>
        <v/>
      </c>
      <c r="C94" s="145"/>
      <c r="D94" s="145"/>
      <c r="E94" s="146"/>
      <c r="F94" s="147"/>
      <c r="G94" s="148">
        <f ca="1">IFERROR(NOW()-F94,"")</f>
        <v>45966.422610995367</v>
      </c>
      <c r="H94" s="147"/>
      <c r="I94" s="145" t="str">
        <f>IFERROR(VLOOKUP(D94,DB!A:F,6,0),"")</f>
        <v/>
      </c>
      <c r="J94" s="145" t="str">
        <f>IFERROR(VLOOKUP(D94,DB!A:G,7,0),"")</f>
        <v/>
      </c>
      <c r="K94" s="149"/>
      <c r="L94" s="150" t="str">
        <f>IFERROR(VLOOKUP(D94,DB!A:I,9,0),"")</f>
        <v/>
      </c>
    </row>
  </sheetData>
  <customSheetViews>
    <customSheetView guid="{F6042A99-DD27-4453-835D-0834D95730CC}" filter="1" showAutoFilter="1">
      <pageMargins left="0" right="0" top="0" bottom="0" header="0" footer="0"/>
      <autoFilter ref="B1:M1" xr:uid="{9DFC12DD-F354-4204-9E41-B773A4A0D07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selection activeCell="J7" sqref="J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141.42277303240553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7.6805276620361838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0.15667349536670372</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0.12034247684641741</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39116</v>
      </c>
      <c r="B7" s="18" t="str">
        <f>IFERROR(VLOOKUP(D7,DB!A:K,11,0),"")</f>
        <v>R2</v>
      </c>
      <c r="C7" s="18">
        <v>1</v>
      </c>
      <c r="D7" s="19" t="s">
        <v>22806</v>
      </c>
      <c r="E7" s="113" t="s">
        <v>39021</v>
      </c>
      <c r="F7" s="114">
        <v>45966.411296296297</v>
      </c>
      <c r="G7" s="115">
        <f ca="1">IFERROR(NOW()-F7,"-")</f>
        <v>1.131469906977145E-2</v>
      </c>
      <c r="H7" s="114">
        <v>45966.406458333331</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45966.422610995367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45966.422610995367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45966.422610995367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45966.422610995367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45966.422610995367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45966.422610995367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45966.422610995367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45966.422610995367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45966.422610995367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45966.422610995367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45966.422610995367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45966.422610995367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45966.422610995367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45966.422610995367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45966.422610995367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45966.422610995367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45966.422610995367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45966.422610995367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45966.422610995367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45966.422610995367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45966.422610995367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45966.422610995367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45966.422610995367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45966.422610995367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45966.422610995367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45966.422610995367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45966.422610995367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45966.422610995367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45966.422610995367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45966.422610995367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45966.422610995367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45966.422610995367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45966.422610995367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45966.422610995367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45966.422610995367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45966.422610995367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45966.422610995367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45966.422610995367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45966.422610995367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45966.422610995367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45966.422610995367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45966.422610995367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45966.422610995367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45966.422610995367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45966.422610995367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45966.422610995367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45966.422610995367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45966.422610995367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45966.422610995367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45966.422610995367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45966.422610995367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45966.422610995367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45966.422610995367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45966.422610995367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45966.422610995367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45966.422610995367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45966.422610995367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45966.422610995367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45966.422610995367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45966.422610995367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45966.422610995367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45966.422610995367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45966.422610995367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45966.422610995367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45966.422610995367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45966.422610995367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45966.422610995367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45966.422610995367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45966.422610995367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45966.422610995367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45966.422610995367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45966.422610995367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45966.422610995367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45966.422610995367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45966.422610995367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45966.422610995367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45966.422610995367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45966.422610995367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45966.422610995367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45966.422610995367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45966.422610995367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45966.422610995367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45966.422610995367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45966.422610995367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45966.422610995367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45966.422610995367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45966.422610995367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45966.422610995367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45966.422610995367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45966.422610995367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45966.422610995367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45966.422610995367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45966.422610995367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45966.422610995367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45966.422610995367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45966.422610995367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45966.422610995367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45966.422610995367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45966.422610995367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45966.422610995367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45966.422610995367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45966.422610995367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45966.422610995367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60"/>
      <c r="B111" s="161" t="str">
        <f>IFERROR(VLOOKUP(D111,DB!A:K,11,0),"")</f>
        <v/>
      </c>
      <c r="C111" s="161"/>
      <c r="D111" s="161"/>
      <c r="E111" s="162"/>
      <c r="F111" s="163"/>
      <c r="G111" s="164">
        <f ca="1">IFERROR(NOW()-F111,"-")</f>
        <v>45966.422610995367</v>
      </c>
      <c r="H111" s="163"/>
      <c r="I111" s="161" t="str">
        <f>IFERROR(VLOOKUP(D111,DB!A:F,6,0),"")</f>
        <v/>
      </c>
      <c r="J111" s="161" t="str">
        <f>IFERROR(VLOOKUP(D111,DB!A:G,7,0),"")</f>
        <v/>
      </c>
      <c r="K111" s="165"/>
      <c r="L111" s="161" t="str">
        <f>IFERROR(VLOOKUP(D111,DB!A:I,9,0),"")</f>
        <v/>
      </c>
      <c r="M111" s="161"/>
      <c r="N111" s="161"/>
      <c r="O111" s="161"/>
      <c r="P111" s="161"/>
      <c r="Q111" s="161"/>
      <c r="R111" s="161"/>
      <c r="S111" s="161"/>
      <c r="T111" s="161"/>
      <c r="U111" s="161"/>
      <c r="V111" s="161"/>
      <c r="W111" s="161"/>
      <c r="X111" s="161"/>
      <c r="Y111" s="161"/>
      <c r="Z111" s="161"/>
      <c r="AA111" s="161"/>
      <c r="AB111" s="161"/>
      <c r="AC111" s="161"/>
      <c r="AD111" s="161"/>
      <c r="AE111" s="161"/>
      <c r="AF111" s="161"/>
      <c r="AG111" s="161"/>
      <c r="AH111" s="161"/>
      <c r="AI111" s="161"/>
      <c r="AJ111" s="161"/>
      <c r="AK111" s="161"/>
      <c r="AL111" s="161"/>
      <c r="AM111" s="161"/>
      <c r="AN111" s="161"/>
      <c r="AO111" s="161"/>
      <c r="AP111" s="161"/>
      <c r="AQ111" s="161"/>
      <c r="AR111" s="161"/>
      <c r="AS111" s="161"/>
      <c r="AT111" s="161"/>
      <c r="AU111" s="161"/>
      <c r="AV111" s="161"/>
      <c r="AW111" s="161"/>
      <c r="AX111" s="161"/>
      <c r="AY111" s="161"/>
      <c r="AZ111" s="161"/>
      <c r="BA111" s="161"/>
      <c r="BB111" s="161"/>
      <c r="BC111" s="161"/>
      <c r="BD111" s="161"/>
      <c r="BE111" s="161"/>
      <c r="BF111" s="161"/>
      <c r="BG111" s="161"/>
      <c r="BH111" s="161"/>
      <c r="BI111" s="161"/>
      <c r="BJ111" s="161"/>
      <c r="BK111" s="161"/>
      <c r="BL111" s="161"/>
      <c r="BM111" s="161"/>
      <c r="BN111" s="161"/>
      <c r="BO111" s="161"/>
      <c r="BP111" s="161"/>
      <c r="BQ111" s="161"/>
      <c r="BR111" s="161"/>
      <c r="BS111" s="161"/>
      <c r="BT111" s="161"/>
      <c r="BU111" s="161"/>
      <c r="BV111" s="161"/>
      <c r="BW111" s="161"/>
      <c r="BX111" s="161"/>
      <c r="BY111" s="161"/>
      <c r="BZ111" s="161"/>
      <c r="CA111" s="161"/>
      <c r="CB111" s="161"/>
      <c r="CC111" s="161"/>
      <c r="CD111" s="161"/>
      <c r="CE111" s="161"/>
      <c r="CF111" s="161"/>
      <c r="CG111" s="161"/>
      <c r="CH111" s="161"/>
      <c r="CI111" s="161"/>
      <c r="CJ111" s="16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B21" sqref="B2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39118</v>
      </c>
      <c r="B2" s="62" t="str">
        <f>IFERROR(VLOOKUP(D2,DB!A:K,11,0),"")</f>
        <v>R3</v>
      </c>
      <c r="C2" s="18">
        <v>3</v>
      </c>
      <c r="D2" s="62" t="s">
        <v>24942</v>
      </c>
      <c r="E2" s="18" t="s">
        <v>39021</v>
      </c>
      <c r="F2" s="20">
        <v>45966.364872685182</v>
      </c>
      <c r="G2" s="21">
        <f t="shared" ref="G2:G26" ca="1" si="0">IFERROR(NOW()-F2,"-")</f>
        <v>5.7738310184504371E-2</v>
      </c>
      <c r="H2" s="22">
        <v>45966.359317129631</v>
      </c>
      <c r="I2" s="19" t="str">
        <f>IFERROR(VLOOKUP(D2,DB!A:F,6,0),"")</f>
        <v>SCECO</v>
      </c>
      <c r="J2" s="18" t="str">
        <f>IFERROR(VLOOKUP(D2,DB!A:G,7,0),"")</f>
        <v>Vandalized</v>
      </c>
      <c r="K2" s="46" t="s">
        <v>39119</v>
      </c>
      <c r="L2" s="23" t="str">
        <f>IFERROR(VLOOKUP(D2,DB!A:I,9,0),"")</f>
        <v>Latis</v>
      </c>
    </row>
    <row r="3" spans="1:13" ht="15" customHeight="1">
      <c r="A3" s="19"/>
      <c r="B3" s="62" t="str">
        <f>IFERROR(VLOOKUP(D3,DB!A:K,11,0),"")</f>
        <v/>
      </c>
      <c r="C3" s="18"/>
      <c r="D3"/>
      <c r="E3" s="18"/>
      <c r="F3" s="20"/>
      <c r="G3" s="21">
        <f t="shared" ca="1" si="0"/>
        <v>45966.422610995367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45966.422610995367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45966.422610995367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45966.422610995367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45966.422610995367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45966.422610995367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45966.422610995367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45966.422610995367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45966.422610995367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45966.422610995367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45966.422610995367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45966.422610995367</v>
      </c>
      <c r="H14" s="22" t="s">
        <v>39120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45966.422610995367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45966.422610995367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45966.422610995367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45966.422610995367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45966.422610995367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45966.422610995367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45966.422610995367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45966.422610995367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45966.422610995367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45966.422610995367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45966.422610995367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45966.422610995367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45966.422610995367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45966.422610995367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45966.422610995367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45966.422610995367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45966.422610995367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45966.422610995367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45966.422610995367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45966.422610995367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45966.422610995367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45966.422610995367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45966.422610995367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45966.422610995367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45966.422610995367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45966.422610995367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45966.422610995367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45966.422610995367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45966.422610995367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45966.422610995367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45966.422610995367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45966.422610995367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45966.422610995367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45966.422610995367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45966.422610995367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45966.422610995367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45966.422610995367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45966.422610995367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45966.422610995367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45966.422610995367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45966.422610995367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45966.422610995367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45966.422610995367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45966.422610995367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45966.422610995367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45966.422610995367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45966.422610995367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45966.422610995367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45966.422610995367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45966.422610995367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45966.422610995367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45966.422610995367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45966.422610995367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45966.422610995367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45966.422610995367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45966.422610995367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45966.422610995367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45966.422610995367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45966.422610995367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45966.422610995367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45966.422610995367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45966.422610995367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45966.422610995367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45966.422610995367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45966.422610995367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45966.422610995367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45966.422610995367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45966.422610995367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45966.422610995367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45966.422610995367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45966.422610995367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45966.422610995367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45966.422610995367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45966.422610995367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45966.422610995367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45966.422610995367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45966.422610995367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45966.422610995367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45966.422610995367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45966.422610995367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45966.422610995367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45966.422610995367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45966.422610995367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45966.422610995367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45966.422610995367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45966.422610995367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45966.422610995367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45966.422610995367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45966.422610995367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45966.422610995367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45966.422610995367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45966.422610995367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45966.422610995367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45966.422610995367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45966.422610995367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45966.422610995367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45966.422610995367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45966.422610995367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45966.422610995367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45966.422610995367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45966.422610995367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45966.422610995367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45966.422610995367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45966.422610995367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45966.422610995367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45966.422610995367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45966.422610995367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45966.422610995367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45966.422610995367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45966.422610995367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45966.422610995367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45966.422610995367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45966.422610995367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45966.422610995367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45966.422610995367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45966.422610995367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45966.422610995367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45966.422610995367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45966.422610995367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45966.422610995367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45966.422610995367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45966.422610995367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45966.422610995367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45966.422610995367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45966.422610995367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45966.422610995367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45966.422610995367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45966.422610995367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45966.422610995367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45966.422610995367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45966.422610995367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45966.422610995367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45966.422610995367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45966.422610995367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45966.422610995367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45966.422610995367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45966.422610995367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45966.422610995367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45966.422610995367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45966.422610995367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45966.422610995367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45966.422610995367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45966.422610995367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45966.422610995367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45966.422610995367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45966.422610995367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45966.422610995367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45966.422610995367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45966.422610995367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45966.422610995367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45966.422610995367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45966.422610995367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45966.422610995367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45966.422610995367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45966.422610995367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45966.422610995367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45966.422610995367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45966.422610995367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45966.422610995367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45966.422610995367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45966.422610995367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45966.422610995367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45966.422610995367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45966.422610995367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45966.422610995367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45966.422610995367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45966.422610995367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45966.422610995367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45966.422610995367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45966.422610995367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45966.422610995367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45966.422610995367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45966.422610995367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45966.422610995367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45966.422610995367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45966.422610995367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45966.422610995367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45966.422610995367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45966.422610995367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45966.422610995367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45966.422610995367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45966.422610995367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45966.422610995367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45966.422610995367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45966.422610995367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45966.422610995367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45966.422610995367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45966.422610995367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45966.422610995367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45966.422610995367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45966.422610995367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45966.422610995367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45966.422610995367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45966.422610995367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45966.422610995367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45966.422610995367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45966.422610995367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45966.422610995367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45966.422610995367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45966.422610995367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45966.422610995367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45966.422610995367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45966.422610995367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45966.422610995367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45966.422610995367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45966.422610995367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45966.422610995367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45966.422610995367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45966.422610995367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45966.422610995367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45966.422610995367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45966.422610995367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45966.422610995367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45966.422610995367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45966.422610995367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45966.422610995367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45966.422610995367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45966.422610995367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45966.422610995367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45966.422610995367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45966.422610995367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45966.422610995367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45966.422610995367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45966.422610995367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45966.422610995367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45966.422610995367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45966.422610995367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45966.422610995367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45966.422610995367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45966.422610995367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45966.422610995367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45966.422610995367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45966.422610995367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45966.422610995367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45966.422610995367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45966.422610995367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45966.422610995367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45966.422610995367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45966.422610995367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45966.422610995367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45966.422610995367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45966.422610995367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45966.422610995367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45966.422610995367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45966.422610995367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45966.422610995367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45966.422610995367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45966.422610995367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45966.422610995367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45966.422610995367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45966.422610995367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45966.422610995367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45966.422610995367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45966.422610995367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45966.422610995367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45966.422610995367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45966.422610995367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45966.422610995367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45966.422610995367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45966.422610995367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45966.422610995367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45966.422610995367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45966.422610995367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45966.422610995367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45966.422610995367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45966.422610995367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45966.422610995367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45966.422610995367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45966.422610995367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45966.422610995367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45966.422610995367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45966.422610995367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45966.422610995367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45966.422610995367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45966.422610995367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45966.422610995367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45966.422610995367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45966.422610995367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45966.422610995367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45966.422610995367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45966.422610995367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45966.422610995367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45966.422610995367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45966.422610995367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45966.422610995367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45966.422610995367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45966.422610995367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45966.422610995367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45966.422610995367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45966.422610995367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45966.422610995367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45966.422610995367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45966.422610995367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45966.422610995367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45966.422610995367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45966.422610995367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45966.422610995367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45966.422610995367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45966.422610995367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45966.422610995367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45966.422610995367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45966.422610995367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45966.422610995367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45966.422610995367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45966.422610995367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45966.422610995367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45966.422610995367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45966.422610995367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45966.422610995367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45966.422610995367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45966.422610995367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45966.422610995367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45966.422610995367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45966.422610995367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45966.422610995367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45966.422610995367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45966.422610995367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45966.422610995367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45966.422610995367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45966.422610995367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45966.422610995367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45966.422610995367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45966.422610995367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45966.422610995367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45966.422610995367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45966.422610995367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45966.422610995367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45966.422610995367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45966.422610995367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45966.422610995367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45966.422610995367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45966.422610995367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45966.422610995367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45966.422610995367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45966.422610995367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45966.422610995367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45966.422610995367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45966.422610995367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45966.422610995367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45966.422610995367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45966.422610995367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45966.422610995367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45966.422610995367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45966.422610995367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45966.422610995367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45966.422610995367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45966.422610995367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45966.422610995367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45966.422610995367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45966.422610995367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45966.422610995367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45966.422610995367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45966.422610995367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45966.422610995367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45966.422610995367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45966.422610995367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45966.422610995367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45966.422610995367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45966.422610995367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45966.422610995367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45966.422610995367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45966.422610995367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45966.422610995367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45966.422610995367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45966.422610995367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45966.422610995367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45966.422610995367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45966.422610995367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45966.422610995367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45966.422610995367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45966.422610995367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45966.422610995367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45966.422610995367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45966.422610995367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45966.422610995367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45966.422610995367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45966.422610995367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45966.422610995367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45966.422610995367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45966.422610995367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45966.422610995367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45966.422610995367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45966.422610995367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45966.422610995367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45966.422610995367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45966.422610995367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45966.422610995367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45966.422610995367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45966.422610995367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45966.422610995367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45966.422610995367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45966.422610995367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45966.422610995367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45966.422610995367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45966.422610995367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45966.422610995367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45966.422610995367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45966.422610995367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45966.422610995367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45966.422610995367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45966.422610995367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45966.422610995367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45966.422610995367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45966.422610995367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45966.422610995367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45966.422610995367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45966.422610995367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45966.422610995367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45966.422610995367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45966.422610995367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45966.422610995367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45966.422610995367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45966.422610995367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45966.422610995367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45966.422610995367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45966.422610995367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45966.422610995367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45966.422610995367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45966.422610995367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45966.422610995367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45966.422610995367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45966.422610995367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45966.422610995367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45966.422610995367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45966.422610995367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45966.422610995367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45966.422610995367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45966.422610995367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45966.422610995367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45966.422610995367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45966.422610995367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45966.422610995367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45966.422610995367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45966.422610995367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45966.422610995367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45966.422610995367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45966.422610995367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45966.422610995367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45966.422610995367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45966.422610995367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45966.422610995367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45966.422610995367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45966.422610995367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45966.422610995367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45966.422610995367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45966.422610995367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45966.422610995367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45966.422610995367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45966.422610995367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45966.422610995367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45966.422610995367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45966.422610995367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45966.422610995367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45966.422610995367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45966.422610995367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45966.422610995367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45966.422610995367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45966.422610995367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45966.422610995367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45966.422610995367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45966.422610995367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45966.422610995367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45966.422610995367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45966.422610995367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45966.422610995367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45966.422610995367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45966.422610995367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45966.422610995367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45966.422610995367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45966.422610995367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45966.422610995367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45966.422610995367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45966.422610995367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45966.422610995367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45966.422610995367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45966.422610995367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45966.422610995367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45966.422610995367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45966.422610995367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45966.422610995367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45966.422610995367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45966.422610995367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45966.422610995367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45966.422610995367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45966.422610995367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45966.422610995367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45966.422610995367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45966.422610995367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45966.422610995367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45966.422610995367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45966.422610995367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45966.422610995367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45966.422610995367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45966.422610995367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45966.422610995367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45966.422610995367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45966.422610995367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45966.422610995367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45966.422610995367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45966.422610995367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45966.422610995367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45966.422610995367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45966.422610995367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45966.422610995367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45966.422610995367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45966.422610995367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45966.422610995367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45966.422610995367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45966.422610995367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45966.422610995367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45966.422610995367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45966.422610995367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45966.422610995367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45966.422610995367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45966.422610995367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45966.422610995367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45966.422610995367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45966.422610995367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45966.422610995367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45966.422610995367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45966.422610995367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45966.422610995367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45966.422610995367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45966.422610995367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45966.422610995367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45966.422610995367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45966.422610995367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45966.422610995367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45966.422610995367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45966.422610995367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45966.422610995367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45966.422610995367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45966.422610995367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45966.422610995367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45966.422610995367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45966.422610995367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45966.422610995367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45966.422610995367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45966.422610995367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45966.422610995367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45966.422610995367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45966.422610995367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45966.422610995367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45966.422610995367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45966.422610995367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45966.422610995367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45966.422610995367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45966.422610995367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45966.422610995367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45966.422610995367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45966.422610995367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45966.422610995367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45966.422610995367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45966.422610995367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45966.422610995367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45966.422610995367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45966.422610995367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45966.422610995367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45966.422610995367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45966.422610995367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45966.422610995367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45966.422610995367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45966.422610995367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45966.422610995367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45966.422610995367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45966.422610995367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45966.422610995367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45966.422610995367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45966.422610995367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45966.422610995367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45966.422610995367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45966.422610995367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45966.422610995367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45966.422610995367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45966.422610995367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45966.422610995367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45966.422610995367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45966.422610995367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45966.422610995367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45966.422610995367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45966.422610995367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45966.422610995367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45966.422610995367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45966.422610995367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45966.422610995367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45966.422610995367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45966.422610995367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45966.422610995367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45966.422610995367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45966.422610995367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45966.422610995367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45966.422610995367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45966.422610995367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45966.422610995367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45966.422610995367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45966.422610995367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45966.422610995367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45966.422610995367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45966.422610995367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45966.422610995367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45966.422610995367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45966.422610995367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45966.422610995367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45966.422610995367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45966.422610995367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45966.422610995367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45966.422610995367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45966.422610995367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45966.422610995367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45966.422610995367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45966.422610995367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45966.422610995367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45966.422610995367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45966.422610995367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45966.422610995367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45966.422610995367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45966.422610995367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45966.422610995367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45966.422610995367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45966.422610995367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45966.422610995367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45966.422610995367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45966.422610995367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45966.422610995367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45966.422610995367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45966.422610995367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45966.422610995367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45966.422610995367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45966.422610995367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45966.422610995367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45966.422610995367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45966.422610995367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45966.422610995367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45966.422610995367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45966.422610995367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45966.422610995367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45966.422610995367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45966.422610995367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45966.422610995367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45966.422610995367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45966.422610995367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45966.422610995367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45966.422610995367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45966.422610995367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45966.422610995367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45966.422610995367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45966.422610995367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45966.422610995367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45966.422610995367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45966.422610995367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45966.422610995367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45966.422610995367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45966.422610995367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45966.422610995367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45966.422610995367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45966.422610995367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45966.422610995367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45966.422610995367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45966.422610995367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45966.422610995367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45966.422610995367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45966.422610995367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45966.422610995367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45966.422610995367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45966.422610995367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45966.422610995367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45966.422610995367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45966.422610995367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45966.422610995367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45966.422610995367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45966.422610995367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45966.422610995367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45966.422610995367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45966.422610995367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45966.422610995367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45966.422610995367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45966.422610995367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45966.422610995367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45966.422610995367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45966.422610995367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45966.422610995367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45966.422610995367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45966.422610995367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45966.422610995367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45966.422610995367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45966.422610995367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45966.422610995367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45966.422610995367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45966.422610995367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45966.422610995367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45966.422610995367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45966.422610995367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45966.422610995367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45966.422610995367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45966.422610995367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45966.422610995367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45966.422610995367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45966.422610995367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45966.422610995367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45966.422610995367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45966.422610995367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45966.422610995367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45966.422610995367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45966.422610995367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45966.422610995367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45966.422610995367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45966.422610995367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45966.422610995367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45966.422610995367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45966.422610995367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45966.422610995367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45966.422610995367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45966.422610995367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45966.422610995367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45966.422610995367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45966.422610995367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45966.422610995367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45966.422610995367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45966.422610995367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45966.422610995367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45966.422610995367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45966.422610995367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45966.422610995367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45966.422610995367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45966.422610995367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45966.422610995367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45966.422610995367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45966.422610995367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45966.422610995367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45966.422610995367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45966.422610995367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45966.422610995367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45966.422610995367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45966.422610995367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45966.422610995367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45966.422610995367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45966.422610995367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45966.422610995367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45966.422610995367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45966.422610995367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45966.422610995367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45966.422610995367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45966.422610995367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45966.422610995367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45966.422610995367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45966.422610995367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45966.422610995367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45966.422610995367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45966.422610995367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45966.422610995367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45966.422610995367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45966.422610995367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45966.422610995367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45966.422610995367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45966.422610995367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45966.422610995367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45966.422610995367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45966.422610995367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45966.422610995367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45966.422610995367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45966.422610995367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45966.422610995367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45966.422610995367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45966.422610995367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45966.422610995367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45966.422610995367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45966.422610995367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45966.422610995367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45966.422610995367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45966.422610995367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45966.422610995367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45966.422610995367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45966.422610995367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45966.422610995367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45966.422610995367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45966.422610995367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45966.422610995367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45966.422610995367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45966.422610995367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45966.422610995367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45966.422610995367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45966.422610995367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45966.422610995367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45966.422610995367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45966.422610995367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45966.422610995367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45966.422610995367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45966.422610995367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45966.422610995367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45966.422610995367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45966.422610995367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45966.422610995367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45966.422610995367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45966.422610995367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45966.422610995367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45966.422610995367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45966.422610995367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45966.422610995367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45966.422610995367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45966.422610995367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45966.422610995367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45966.422610995367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45966.422610995367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45966.422610995367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45966.422610995367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45966.422610995367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45966.422610995367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45966.422610995367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45966.422610995367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45966.422610995367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45966.422610995367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45966.422610995367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45966.422610995367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45966.422610995367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45966.422610995367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45966.422610995367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45966.422610995367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45966.422610995367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45966.422610995367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45966.422610995367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45966.422610995367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45966.422610995367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45966.422610995367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45966.422610995367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45966.422610995367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45966.422610995367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45966.422610995367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45966.422610995367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45966.422610995367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45966.422610995367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45966.422610995367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45966.422610995367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45966.422610995367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45966.422610995367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45966.422610995367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45966.422610995367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45966.422610995367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45966.422610995367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45966.422610995367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45966.422610995367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45966.422610995367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45966.422610995367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45966.422610995367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45966.422610995367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45966.422610995367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45966.422610995367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45966.422610995367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45966.422610995367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45966.422610995367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45966.422610995367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45966.422610995367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45966.422610995367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45966.422610995367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45966.422610995367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45966.422610995367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45966.422610995367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45966.422610995367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45966.422610995367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45966.422610995367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45966.422610995367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45966.422610995367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45966.422610995367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45966.422610995367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45966.422610995367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45966.422610995367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45966.422610995367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45966.422610995367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45966.422610995367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45966.422610995367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45966.422610995367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45966.422610995367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45966.422610995367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45966.422610995367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45966.422610995367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45966.422610995367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45966.422610995367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45966.422610995367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45966.422610995367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45966.422610995367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45966.422610995367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45966.422610995367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45966.422610995367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45966.422610995367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45966.422610995367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45966.422610995367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45966.422610995367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45966.422610995367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45966.422610995367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45966.422610995367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45966.422610995367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45966.422610995367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45966.422610995367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45966.422610995367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45966.422610995367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45966.422610995367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45966.422610995367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45966.422610995367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45966.422610995367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45966.422610995367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45966.422610995367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45966.422610995367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45966.422610995367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45966.422610995367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45966.422610995367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45966.422610995367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45966.422610995367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45966.422610995367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45966.422610995367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45966.422610995367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45966.422610995367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45966.422610995367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45966.422610995367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45966.422610995367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45966.422610995367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45966.422610995367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45966.422610995367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45966.422610995367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45966.422610995367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45966.422610995367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45966.422610995367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45966.422610995367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45966.422610995367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45966.422610995367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45966.422610995367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45966.422610995367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45966.422610995367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45966.422610995367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45966.422610995367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45966.422610995367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45966.422610995367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45966.422610995367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45966.422610995367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45966.422610995367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45966.422610995367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45966.422610995367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45966.422610995367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45966.422610995367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45966.422610995367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45966.422610995367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45966.422610995367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45966.422610995367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45966.422610995367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45966.422610995367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45966.422610995367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45966.422610995367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45966.422610995367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45966.422610995367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45966.422610995367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45966.422610995367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45966.422610995367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45966.422610995367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45966.422610995367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45966.422610995367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45966.422610995367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45966.422610995367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45966.422610995367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45966.422610995367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45966.422610995367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45966.422610995367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45966.422610995367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45966.422610995367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45966.422610995367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45966.422610995367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45966.422610995367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45966.422610995367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45966.422610995367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45966.422610995367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45966.422610995367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45966.422610995367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45966.422610995367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45966.422610995367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45966.422610995367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45966.422610995367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45966.422610995367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45966.422610995367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45966.422610995367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45966.422610995367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45966.422610995367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45966.422610995367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45966.422610995367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45966.422610995367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45966.422610995367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45966.422610995367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45966.422610995367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45966.422610995367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45966.422610995367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45966.422610995367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45966.422610995367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45966.422610995367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45966.422610995367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45966.422610995367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45966.422610995367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45966.422610995367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45966.422610995367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45966.422610995367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45966.422610995367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45966.422610995367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45966.422610995367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45966.422610995367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45966.422610995367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45966.422610995367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45966.422610995367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45966.422610995367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45966.422610995367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45966.422610995367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45966.422610995367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45966.422610995367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45966.422610995367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45966.422610995367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45966.422610995367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45966.422610995367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45966.422610995367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45966.422610995367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45966.422610995367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45966.422610995367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45966.422610995367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45966.422610995367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45966.422610995367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45966.422610995367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45966.422610995367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45966.422610995367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45966.422610995367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45966.422610995367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45966.422610995367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45966.422610995367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45966.422610995367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45966.422610995367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45966.422610995367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45966.422610995367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45966.422610995367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45966.422610995367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45966.422610995367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45966.422610995367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45966.422610995367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45966.422610995367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45966.422610995367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45966.422610995367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45966.422610995367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45966.422610995367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45966.422610995367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45966.422610995367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45966.422610995367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45966.422610995367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45966.422610995367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45966.422610995367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45966.422610995367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45966.422610995367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45966.422610995367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45966.422610995367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45966.422610995367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45966.422610995367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39121</v>
      </c>
      <c r="B2" s="93" t="str">
        <f>IFERROR(VLOOKUP(D2,DB!A:K,11,0),"")</f>
        <v>R4</v>
      </c>
      <c r="C2" s="96">
        <v>1</v>
      </c>
      <c r="D2" s="93" t="s">
        <v>35092</v>
      </c>
      <c r="E2" s="97" t="s">
        <v>39021</v>
      </c>
      <c r="F2" s="98">
        <v>45703.480717592596</v>
      </c>
      <c r="G2" s="99">
        <f ca="1">IFERROR(NOW()-F2,"")</f>
        <v>262.9418934027708</v>
      </c>
      <c r="H2" s="98">
        <v>45703.474768518521</v>
      </c>
      <c r="I2" s="98" t="str">
        <f>IFERROR(VLOOKUP(D2,DB!A:F,6,0),"")</f>
        <v>SCECO</v>
      </c>
      <c r="J2" s="98" t="str">
        <f>IFERROR(VLOOKUP(D2,DB!A:G,7,0),"")</f>
        <v>Dead</v>
      </c>
      <c r="K2" s="100" t="s">
        <v>39122</v>
      </c>
      <c r="L2" s="93" t="str">
        <f>IFERROR(VLOOKUP(D2,DB!A:I,9,0),"")</f>
        <v>Latis</v>
      </c>
    </row>
    <row r="3" spans="1:16" ht="15" customHeight="1">
      <c r="A3" s="118" t="s">
        <v>39123</v>
      </c>
      <c r="B3" s="118" t="str">
        <f>IFERROR(VLOOKUP(D3,DB!A:K,11,0),"")</f>
        <v>R4</v>
      </c>
      <c r="C3" s="119">
        <v>1</v>
      </c>
      <c r="D3" s="93" t="s">
        <v>36120</v>
      </c>
      <c r="E3" s="97" t="s">
        <v>39021</v>
      </c>
      <c r="F3" s="98"/>
      <c r="G3" s="99">
        <f ca="1">IFERROR(NOW()-F3,"")</f>
        <v>45966.422610995367</v>
      </c>
      <c r="H3" s="98">
        <v>45966.313194444447</v>
      </c>
      <c r="I3" s="98" t="str">
        <f>IFERROR(VLOOKUP(D3,DB!A:F,6,0),"")</f>
        <v>SCECO</v>
      </c>
      <c r="J3" s="98" t="str">
        <f>IFERROR(VLOOKUP(D3,DB!A:G,7,0),"")</f>
        <v>Dead</v>
      </c>
      <c r="K3" s="100" t="s">
        <v>39124</v>
      </c>
      <c r="L3" s="93" t="str">
        <f>IFERROR(VLOOKUP(D3,DB!A:I,9,0),"")</f>
        <v>Latis</v>
      </c>
    </row>
    <row r="4" spans="1:16" ht="15" customHeight="1">
      <c r="A4" s="118" t="s">
        <v>39123</v>
      </c>
      <c r="B4" s="118" t="str">
        <f>IFERROR(VLOOKUP(D4,DB!A:K,11,0),"")</f>
        <v>R4</v>
      </c>
      <c r="C4" s="119">
        <v>1</v>
      </c>
      <c r="D4" s="93" t="s">
        <v>35821</v>
      </c>
      <c r="E4" s="97" t="s">
        <v>39021</v>
      </c>
      <c r="F4" s="98"/>
      <c r="G4" s="99">
        <f ca="1">IFERROR(NOW()-F4,"")</f>
        <v>45966.422610995367</v>
      </c>
      <c r="H4" s="98">
        <v>45966.313194444447</v>
      </c>
      <c r="I4" s="98" t="str">
        <f>IFERROR(VLOOKUP(D4,DB!A:F,6,0),"")</f>
        <v>SCECO</v>
      </c>
      <c r="J4" s="98" t="str">
        <f>IFERROR(VLOOKUP(D4,DB!A:G,7,0),"")</f>
        <v>Dead</v>
      </c>
      <c r="K4" s="100" t="s">
        <v>39125</v>
      </c>
      <c r="L4" s="93" t="str">
        <f>IFERROR(VLOOKUP(D4,DB!A:I,9,0),"")</f>
        <v>Latis</v>
      </c>
    </row>
    <row r="5" spans="1:16" ht="15" customHeight="1">
      <c r="A5" s="118"/>
      <c r="B5" s="118" t="str">
        <f>IFERROR(VLOOKUP(D5,DB!A:K,11,0),"")</f>
        <v/>
      </c>
      <c r="C5" s="119"/>
      <c r="D5" s="120"/>
      <c r="E5" s="97"/>
      <c r="F5" s="122"/>
      <c r="G5" s="123">
        <f ca="1">IFERROR(NOW()-F5,"")</f>
        <v>45966.422610995367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45966.422610995367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45966.422610995367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45966.422610995367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45966.422610995367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45966.422610995367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45966.422610995367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45966.422610995367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45966.422610995367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45966.422610995367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45966.422610995367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45966.422610995367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45966.422610995367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45966.422610995367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45966.422610995367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45966.422610995367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45966.422610995367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45966.422610995367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45966.422610995367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45966.422610995367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45966.422610995367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45966.422610995367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45966.422610995367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45966.422610995367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45966.422610995367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45966.422610995367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45966.422610995367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45966.422610995367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45966.422610995367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45966.422610995367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45966.422610995367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45966.422610995367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45966.422610995367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45966.422610995367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45966.422610995367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45966.422610995367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45966.422610995367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45966.422610995367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45966.422610995367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45966.422610995367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45966.422610995367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45966.422610995367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45966.422610995367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45966.422610995367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45966.422610995367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45966.422610995367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45966.422610995367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45966.422610995367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45966.422610995367</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45966.422610995367</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74.590550810178684</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40.233733680550358</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17.76149988425459</v>
      </c>
      <c r="H4" s="152">
        <v>45948.661111111112</v>
      </c>
      <c r="I4" s="151" t="str">
        <f>IFERROR(VLOOKUP(D4,DB!A:F,6,0),"")</f>
        <v>SCECO</v>
      </c>
      <c r="J4" s="151" t="str">
        <f>IFERROR(VLOOKUP(D4,DB!A:G,7,0),"")</f>
        <v>Dead</v>
      </c>
      <c r="K4" s="151" t="s">
        <v>39131</v>
      </c>
      <c r="L4" s="151" t="str">
        <f>IFERROR(VLOOKUP(D4,DB!A:I,9,0),"")</f>
        <v>Latis</v>
      </c>
    </row>
    <row r="5" spans="1:13" ht="30.75">
      <c r="A5" s="151" t="s">
        <v>39132</v>
      </c>
      <c r="B5" s="151" t="str">
        <f>IFERROR(VLOOKUP(D5,DB!A:K,11,0),"")</f>
        <v>R5</v>
      </c>
      <c r="C5" s="151">
        <v>2</v>
      </c>
      <c r="D5" s="151" t="s">
        <v>38236</v>
      </c>
      <c r="E5" s="151" t="s">
        <v>39021</v>
      </c>
      <c r="F5" s="152">
        <v>45966.368854166663</v>
      </c>
      <c r="G5" s="153">
        <f ca="1">IFERROR(NOW()-F5,"")</f>
        <v>5.3756828703626525E-2</v>
      </c>
      <c r="H5" s="152">
        <v>45966.356678240743</v>
      </c>
      <c r="I5" s="151" t="str">
        <f>IFERROR(VLOOKUP(D5,DB!A:F,6,0),"")</f>
        <v>SCECO</v>
      </c>
      <c r="J5" s="151" t="str">
        <f>IFERROR(VLOOKUP(D5,DB!A:G,7,0),"")</f>
        <v>Haj Removal</v>
      </c>
      <c r="K5" s="151" t="s">
        <v>39133</v>
      </c>
      <c r="L5" s="151" t="str">
        <f>IFERROR(VLOOKUP(D5,DB!A:I,9,0),"")</f>
        <v>Latis</v>
      </c>
    </row>
    <row r="6" spans="1:13" ht="15">
      <c r="A6" s="151" t="s">
        <v>39134</v>
      </c>
      <c r="B6" s="151" t="str">
        <f>IFERROR(VLOOKUP(D6,DB!A:K,11,0),"")</f>
        <v>R5</v>
      </c>
      <c r="C6" s="151">
        <v>1</v>
      </c>
      <c r="D6" s="151" t="s">
        <v>32794</v>
      </c>
      <c r="E6" s="151" t="s">
        <v>39104</v>
      </c>
      <c r="F6" s="152">
        <v>45966.39565972222</v>
      </c>
      <c r="G6" s="153">
        <f ca="1">IFERROR(NOW()-F6,"")</f>
        <v>2.6951273146551102E-2</v>
      </c>
      <c r="H6" s="152">
        <v>45966.389409722222</v>
      </c>
      <c r="I6" s="151" t="str">
        <f>IFERROR(VLOOKUP(D6,DB!A:F,6,0),"")</f>
        <v>SCECO</v>
      </c>
      <c r="J6" s="151" t="str">
        <f>IFERROR(VLOOKUP(D6,DB!A:G,7,0),"")</f>
        <v>Vandalized+Dead</v>
      </c>
      <c r="K6" s="151" t="s">
        <v>39135</v>
      </c>
      <c r="L6" s="151" t="str">
        <f>IFERROR(VLOOKUP(D6,DB!A:I,9,0),"")</f>
        <v>Latis</v>
      </c>
    </row>
    <row r="7" spans="1:13" ht="15">
      <c r="A7" s="151"/>
      <c r="B7" s="151" t="str">
        <f>IFERROR(VLOOKUP(D7,DB!A:K,11,0),"")</f>
        <v/>
      </c>
      <c r="C7" s="151"/>
      <c r="D7" s="151"/>
      <c r="E7" s="151"/>
      <c r="F7" s="152"/>
      <c r="G7" s="153">
        <f ca="1">IFERROR(NOW()-F7,"")</f>
        <v>45966.422610995367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45966.422610995367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45966.422610995367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45966.422610995367</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45966.422610995367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45966.422610995367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45966.422610995367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45966.422610995367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45966.422610995367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45966.422610995367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45966.422610995367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45966.422610995367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45966.422610995367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45966.422610995367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45966.422610995367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45966.422610995367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45966.422610995367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45966.422610995367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45966.422610995367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45966.422610995367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45966.422610995367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45966.422610995367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45966.422610995367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45966.422610995367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45966.422610995367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45966.422610995367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45966.422610995367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45966.422610995367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45966.422610995367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45966.422610995367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45966.422610995367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45966.422610995367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45966.422610995367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45966.422610995367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45966.422610995367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45966.422610995367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45966.422610995367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45966.422610995367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45966.422610995367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45966.422610995367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45966.422610995367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45966.422610995367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45966.422610995367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45966.422610995367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45966.422610995367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45966.422610995367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45966.422610995367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45966.422610995367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45966.422610995367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45966.422610995367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45966.422610995367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45966.422610995367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45966.422610995367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45966.422610995367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45966.422610995367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45966.422610995367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45966.422610995367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45966.422610995367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45966.422610995367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45966.422610995367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45966.422610995367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45966.422610995367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45966.422610995367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45966.422610995367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45966.422610995367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45966.422610995367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45966.422610995367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45966.422610995367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45966.422610995367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45966.422610995367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45966.422610995367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45966.422610995367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45966.422610995367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45966.422610995367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45966.422610995367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45966.422610995367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45966.422610995367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45966.422610995367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45966.422610995367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45966.422610995367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45966.422610995367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45966.422610995367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45966.422610995367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45966.422610995367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45966.422610995367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45966.422610995367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45966.422610995367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45966.422610995367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45966.422610995367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45966.422610995367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45966.422610995367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45966.422610995367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45966.422610995367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45966.422610995367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45966.422610995367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45966.422610995367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45966.422610995367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45966.422610995367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45966.422610995367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45966.422610995367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45966.422610995367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45966.422610995367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45966.422610995367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45966.422610995367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45966.422610995367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45966.422610995367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45966.422610995367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45966.422610995367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45966.422610995367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45966.422610995367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45966.422610995367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45966.422610995367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45966.422610995367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45966.422610995367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45966.422610995367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45966.422610995367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45966.422610995367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45966.422610995367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45966.422610995367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45966.422610995367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45966.422610995367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45966.422610995367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45966.422610995367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45966.422610995367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45966.422610995367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45966.422610995367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45966.422610995367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45966.422610995367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45966.422610995367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45966.422610995367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45966.422610995367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45966.422610995367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45966.422610995367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45966.422610995367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45966.422610995367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45966.422610995367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45966.422610995367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45966.422610995367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45966.422610995367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45966.422610995367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45966.422610995367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45966.422610995367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45966.422610995367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45966.422610995367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45966.422610995367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45966.422610995367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45966.422610995367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45966.422610995367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45966.422610995367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45966.422610995367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45966.422610995367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45966.422610995367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45966.422610995367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45966.422610995367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45966.422610995367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45966.422610995367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45966.422610995367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45966.422610995367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45966.422610995367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45966.422610995367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45966.422610995367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45966.422610995367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45966.422610995367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45966.422610995367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45966.422610995367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45966.422610995367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45966.422610995367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45966.422610995367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45966.422610995367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45966.422610995367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45966.422610995367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45966.422610995367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45966.422610995367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45966.422610995367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45966.422610995367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45966.422610995367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45966.422610995367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45966.422610995367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45966.422610995367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45966.422610995367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45966.422610995367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45966.422610995367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45966.422610995367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45966.422610995367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45966.422610995367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45966.422610995367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45966.422610995367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45966.422610995367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45966.422610995367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45966.422610995367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45966.422610995367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45966.422610995367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45966.422610995367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45966.422610995367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45966.422610995367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45966.422610995367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45966.422610995367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45966.422610995367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45966.422610995367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45966.422610995367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45966.422610995367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45966.422610995367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45966.422610995367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45966.422610995367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45966.422610995367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45966.422610995367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45966.422610995367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45966.422610995367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45966.422610995367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45966.422610995367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45966.422610995367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45966.422610995367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45966.422610995367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45966.422610995367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45966.422610995367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45966.422610995367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45966.422610995367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45966.422610995367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45966.422610995367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45966.422610995367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45966.422610995367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45966.422610995367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45966.422610995367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45966.422610995367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45966.422610995367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45966.422610995367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45966.422610995367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45966.422610995367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45966.422610995367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45966.422610995367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45966.422610995367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45966.422610995367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45966.422610995367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45966.422610995367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45966.422610995367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45966.422610995367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45966.422610995367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45966.422610995367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45966.422610995367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45966.422610995367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45966.422610995367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45966.422610995367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45966.422610995367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45966.422610995367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45966.422610995367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45966.422610995367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45966.422610995367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45966.422610995367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45966.422610995367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45966.422610995367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45966.422610995367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45966.422610995367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45966.422610995367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45966.422610995367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45966.422610995367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45966.422610995367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45966.422610995367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45966.422610995367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45966.422610995367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45966.422610995367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45966.422610995367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45966.422610995367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45966.422610995367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45966.422610995367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45966.422610995367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45966.422610995367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45966.422610995367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45966.422610995367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45966.422610995367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45966.422610995367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45966.422610995367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45966.422610995367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45966.422610995367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45966.422610995367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45966.422610995367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45966.422610995367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45966.422610995367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45966.422610995367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45966.422610995367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45966.422610995367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45966.422610995367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45966.422610995367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45966.422610995367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45966.422610995367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45966.422610995367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45966.422610995367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45966.422610995367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45966.422610995367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45966.422610995367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45966.422610995367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45966.422610995367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45966.422610995367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45966.422610995367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45966.422610995367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45966.422610995367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45966.422610995367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45966.422610995367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45966.422610995367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45966.422610995367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45966.422610995367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45966.422610995367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45966.422610995367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45966.422610995367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45966.422610995367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45966.422610995367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45966.422610995367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45966.422610995367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45966.422610995367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45966.422610995367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45966.422610995367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45966.422610995367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45966.422610995367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45966.422610995367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45966.422610995367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45966.422610995367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45966.422610995367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45966.422610995367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45966.422610995367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45966.422610995367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45966.422610995367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45966.422610995367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45966.422610995367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45966.422610995367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45966.422610995367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45966.422610995367</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12" sqref="D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45966.422610995367</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45966.422610995367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02"/>
      <c r="E4" s="102"/>
      <c r="F4" s="173"/>
      <c r="G4" s="115">
        <f ca="1">IFERROR(NOW()-F4,"-")</f>
        <v>45966.422610995367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45966.422610995367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45966.422610995367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45966.422610995367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45966.422610995367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45966.422610995367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45966.422610995367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45966.422610995367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45966.422610995367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45966.422610995367</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45966.422610995367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45966.422610995367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45966.422610995367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45966.422610995367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45966.422610995367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45966.422610995367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45966.422610995367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45966.422610995367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45966.422610995367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45966.422610995367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45966.422610995367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45966.422610995367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45966.422610995367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45966.422610995367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45966.422610995367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45966.422610995367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45966.422610995367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45966.422610995367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45966.422610995367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45966.422610995367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2025-11-05T07:09:25Z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