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287" documentId="120_S{2AC9BD13-BADA-5192-A53E-5A8FF88502F6}" xr6:coauthVersionLast="47" xr6:coauthVersionMax="47" xr10:uidLastSave="{8EF8843D-A3A5-4E34-AEB0-DB740369E148}"/>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4" l="1"/>
  <c r="J4" i="4"/>
  <c r="I5" i="4"/>
  <c r="J5" i="4"/>
  <c r="B3" i="4"/>
  <c r="G3" i="4"/>
  <c r="I3" i="4"/>
  <c r="J3" i="4"/>
  <c r="L3" i="4"/>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2" i="9"/>
  <c r="G2" i="9"/>
  <c r="I2" i="9"/>
  <c r="J2" i="9"/>
  <c r="L2"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4" i="4"/>
  <c r="L4" i="4"/>
  <c r="B5" i="4"/>
  <c r="G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<sst xmlns="http://schemas.openxmlformats.org/spreadsheetml/2006/main" count="181595" uniqueCount="39212">
  <si>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</si>
  <si>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</si>
  <si>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</si>
  <si>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</si>
  <si>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</si>
  <si>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</si>
  <si>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</si>
  <si>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</si>
  <si>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</si>
  <si>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</si>
  <si>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</si>
  <si>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</si>
  <si>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</si>
  <si>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</si>
  <si>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</si>
  <si>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</si>
  <si>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</si>
  <si>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</si>
  <si>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</si>
  <si>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</si>
  <si>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</si>
  <si>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</si>
  <si>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</si>
  <si>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</si>
  <si>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</si>
  <si>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</si>
  <si>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</si>
  <si>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</si>
  <si>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</si>
  <si>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</si>
  <si>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</si>
  <si>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</si>
  <si>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</si>
  <si>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</si>
  <si>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</si>
  <si>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</si>
  <si>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</si>
  <si>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</si>
  <si>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</si>
  <si>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</si>
  <si>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</si>
  <si>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</si>
  <si>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</si>
  <si>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</si>
  <si>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</si>
  <si>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</si>
  <si>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</si>
  <si>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</si>
  <si>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</si>
  <si>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</si>
  <si>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</si>
  <si>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</si>
  <si>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</si>
  <si>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</si>
  <si>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</si>
  <si>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</si>
  <si>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</si>
  <si>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</si>
  <si>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</si>
  <si>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</si>
  <si>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</si>
  <si>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</si>
  <si>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</si>
  <si>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</si>
  <si>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</si>
  <si>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</si>
  <si>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</si>
  <si>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</si>
  <si>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</si>
  <si>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</si>
  <si>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</si>
  <si>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</si>
  <si>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</si>
  <si>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</si>
  <si>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</si>
  <si>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</si>
  <si>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</si>
  <si>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</si>
  <si>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</si>
  <si>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</si>
  <si>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</si>
  <si>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</si>
  <si>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</si>
  <si>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</si>
  <si>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</si>
  <si>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</si>
  <si>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</si>
  <si>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</si>
  <si>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</si>
  <si>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</si>
  <si>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</si>
  <si>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</si>
  <si>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</si>
  <si>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</si>
  <si>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</si>
  <si>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</si>
  <si>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</si>
  <si>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</si>
  <si>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</si>
  <si>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</si>
  <si>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</si>
  <si>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</si>
  <si>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</si>
  <si>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</si>
  <si>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</si>
  <si>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</si>
  <si>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</si>
  <si>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</si>
  <si>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</si>
  <si>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</si>
  <si>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</si>
  <si>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</si>
  <si>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</si>
  <si>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</si>
  <si>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</si>
  <si>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</si>
  <si>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</si>
  <si>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</si>
  <si>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</si>
  <si>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</si>
  <si>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</si>
  <si>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</si>
  <si>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</si>
  <si>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</si>
  <si>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</si>
  <si>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</si>
  <si>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</si>
  <si>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</si>
  <si>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</si>
  <si>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</si>
  <si>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</si>
  <si>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</si>
  <si>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</si>
  <si>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</si>
  <si>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</si>
  <si>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</si>
  <si>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</si>
  <si>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</si>
  <si>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</si>
  <si>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</si>
  <si>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</si>
  <si>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</si>
  <si>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</si>
  <si>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</si>
  <si>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</si>
  <si>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</si>
  <si>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</si>
  <si>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</si>
  <si>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</si>
  <si>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</si>
  <si>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</si>
  <si>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</si>
  <si>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</si>
  <si>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</si>
  <si>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</si>
  <si>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</si>
  <si>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</si>
  <si>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</si>
  <si>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</si>
  <si>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</si>
  <si>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</si>
  <si>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</si>
  <si>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</si>
  <si>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</si>
  <si>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</si>
  <si>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</si>
  <si>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</si>
  <si>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</si>
  <si>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</si>
  <si>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</si>
  <si>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</si>
  <si>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</si>
  <si>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</si>
  <si>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</si>
  <si>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</si>
  <si>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</si>
  <si>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</si>
  <si>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</si>
  <si>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</si>
  <si>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</si>
  <si>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</si>
  <si>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</si>
  <si>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</si>
  <si>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</si>
  <si>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</si>
  <si>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</si>
  <si>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</si>
  <si>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</si>
  <si>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</si>
  <si>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</si>
  <si>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</si>
  <si>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</si>
  <si>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</si>
  <si>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</si>
  <si>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</si>
  <si>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</si>
  <si>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</si>
  <si>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</si>
  <si>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</si>
  <si>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</si>
  <si>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</si>
  <si>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</si>
  <si>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</si>
  <si>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</si>
  <si>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</si>
  <si>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</si>
  <si>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</si>
  <si>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</si>
  <si>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</si>
  <si>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</si>
  <si>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</si>
  <si>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</si>
  <si>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</si>
  <si>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</si>
  <si>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</si>
  <si>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</si>
  <si>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</si>
  <si>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</si>
  <si>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</si>
  <si>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</si>
  <si>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</si>
  <si>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</si>
  <si>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</si>
  <si>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</si>
  <si>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</si>
  <si>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</si>
  <si>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</si>
  <si>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</si>
  <si>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</si>
  <si>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</si>
  <si>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</si>
  <si>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</si>
  <si>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</si>
  <si>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</si>
  <si>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</si>
  <si>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</si>
  <si>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</si>
  <si>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</si>
  <si>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</si>
  <si>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</si>
  <si>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</si>
  <si>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</si>
  <si>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</si>
  <si>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</si>
  <si>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</si>
  <si>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</si>
  <si>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</si>
  <si>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</si>
  <si>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</si>
  <si>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</si>
  <si>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</si>
  <si>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</si>
  <si>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</si>
  <si>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</si>
  <si>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</si>
  <si>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</si>
  <si>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</si>
  <si>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</si>
  <si>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</si>
  <si>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</si>
  <si>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</si>
  <si>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</si>
  <si>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</si>
  <si>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</si>
  <si>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</si>
  <si>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</si>
  <si>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</si>
  <si>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</si>
  <si>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</si>
  <si>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</si>
  <si>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</si>
  <si>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</si>
  <si>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</si>
  <si>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</si>
  <si>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</si>
  <si>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</si>
  <si>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</si>
  <si>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</si>
  <si>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</si>
  <si>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</si>
  <si>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</si>
  <si>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</si>
  <si>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</si>
  <si>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</si>
  <si>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</si>
  <si>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</si>
  <si>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</si>
  <si>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</si>
  <si>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</si>
  <si>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</si>
  <si>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</si>
  <si>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</si>
  <si>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</si>
  <si>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</si>
  <si>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</si>
  <si>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</si>
  <si>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</si>
  <si>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</si>
  <si>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</si>
  <si>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</si>
  <si>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</si>
  <si>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</si>
  <si>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</si>
  <si>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</si>
  <si>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</si>
  <si>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</si>
  <si>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</si>
  <si>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</si>
  <si>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</si>
  <si>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</si>
  <si>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</si>
  <si>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</si>
  <si>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</si>
  <si>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</si>
  <si>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</si>
  <si>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</si>
  <si>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</si>
  <si>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</si>
  <si>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</si>
  <si>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</si>
  <si>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</si>
  <si>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</si>
  <si>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</si>
  <si>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</si>
  <si>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</si>
  <si>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</si>
  <si>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</si>
  <si>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</si>
  <si>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</si>
  <si>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</si>
  <si>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</si>
  <si>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</si>
  <si>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</si>
  <si>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</si>
  <si>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</si>
  <si>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</si>
  <si>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</si>
  <si>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</si>
  <si>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</si>
  <si>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</si>
  <si>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</si>
  <si>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</si>
  <si>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</si>
  <si>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</si>
  <si>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</si>
  <si>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</si>
  <si>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</si>
  <si>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</si>
  <si>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</si>
  <si>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</si>
  <si>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</si>
  <si>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</si>
  <si>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</si>
  <si>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</si>
  <si>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</si>
  <si>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</si>
  <si>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</si>
  <si>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</si>
  <si>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</si>
  <si>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</si>
  <si>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</si>
  <si>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</si>
  <si>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</si>
  <si>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</si>
  <si>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</si>
  <si>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</si>
  <si>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</si>
  <si>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</si>
  <si>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</si>
  <si>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</si>
  <si>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</si>
  <si>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</si>
  <si>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</si>
  <si>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</si>
  <si>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</si>
  <si>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</si>
  <si>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</si>
  <si>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</si>
  <si>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</si>
  <si>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</si>
  <si>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</si>
  <si>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</si>
  <si>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</si>
  <si>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</si>
  <si>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</si>
  <si>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</si>
  <si>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</si>
  <si>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</si>
  <si>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</si>
  <si>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</si>
  <si>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</si>
  <si>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</si>
  <si>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</si>
  <si>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</si>
  <si>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</si>
  <si>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</si>
  <si>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</si>
  <si>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</si>
  <si>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</si>
  <si>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</si>
  <si>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</si>
  <si>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</si>
  <si>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</si>
  <si>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</si>
  <si>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</si>
  <si>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</si>
  <si>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</si>
  <si>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</si>
  <si>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</si>
  <si>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</si>
  <si>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</si>
  <si>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</si>
  <si>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</si>
  <si>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</si>
  <si>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</si>
  <si>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</si>
  <si>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</si>
  <si>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</si>
  <si>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</si>
  <si>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</si>
  <si>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</si>
  <si>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</si>
  <si>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</si>
  <si>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</si>
  <si>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</si>
  <si>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</si>
  <si>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</si>
  <si>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</si>
  <si>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</si>
  <si>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</si>
  <si>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</si>
  <si>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</si>
  <si>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</si>
  <si>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</si>
  <si>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</si>
  <si>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</si>
  <si>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</si>
  <si>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</si>
  <si>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</si>
  <si>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</si>
  <si>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</si>
  <si>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</si>
  <si>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</si>
  <si>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</si>
  <si>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</si>
  <si>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</si>
  <si>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</si>
  <si>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</si>
  <si>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</si>
  <si>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</si>
  <si>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</si>
  <si>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</si>
  <si>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</si>
  <si>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</si>
  <si>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</si>
  <si>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</si>
  <si>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</si>
  <si>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</si>
  <si>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</si>
  <si>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</si>
  <si>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</si>
  <si>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</si>
  <si>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</si>
  <si>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</si>
  <si>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</si>
  <si>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</si>
  <si>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</si>
  <si>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</si>
  <si>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</si>
  <si>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</si>
  <si>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</si>
  <si>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</si>
  <si>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</si>
  <si>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</si>
  <si>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</si>
  <si>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</si>
  <si>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</si>
  <si>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</si>
  <si>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</si>
  <si>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</si>
  <si>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</si>
  <si>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</si>
  <si>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</si>
  <si>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</si>
  <si>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</si>
  <si>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</si>
  <si>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</si>
  <si>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</si>
  <si>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</si>
  <si>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</si>
  <si>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</si>
  <si>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</si>
  <si>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</si>
  <si>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</si>
  <si>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</si>
  <si>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</si>
  <si>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</si>
  <si>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</si>
  <si>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</si>
  <si>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</si>
  <si>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</si>
  <si>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</si>
  <si>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</si>
  <si>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</si>
  <si>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</si>
  <si>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</si>
  <si>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</si>
  <si>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</si>
  <si>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</si>
  <si>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</si>
  <si>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</si>
  <si>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</si>
  <si>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</si>
  <si>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</si>
  <si>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</si>
  <si>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</si>
  <si>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</si>
  <si>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</si>
  <si>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</si>
  <si>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</si>
  <si>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</si>
  <si>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</si>
  <si>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</si>
  <si>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</si>
  <si>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</si>
  <si>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</si>
  <si>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</si>
  <si>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</si>
  <si>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</si>
  <si>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</si>
  <si>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</si>
  <si>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</si>
  <si>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</si>
  <si>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</si>
  <si>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</si>
  <si>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</si>
  <si>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</si>
  <si>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</si>
  <si>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</si>
  <si>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</si>
  <si>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</si>
  <si>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</si>
  <si>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</si>
  <si>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</si>
  <si>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</si>
  <si>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</si>
  <si>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</si>
  <si>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</si>
  <si>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</si>
  <si>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</si>
  <si>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</si>
  <si>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</si>
  <si>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</si>
  <si>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</si>
  <si>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</si>
  <si>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</si>
  <si>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</si>
  <si>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</si>
  <si>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</si>
  <si>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</si>
  <si>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</si>
  <si>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</si>
  <si>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</si>
  <si>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</si>
  <si>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</si>
  <si>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</si>
  <si>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</si>
  <si>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</si>
  <si>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</si>
  <si>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</si>
  <si>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</si>
  <si>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</si>
  <si>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</si>
  <si>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</si>
  <si>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</si>
  <si>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</si>
  <si>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</si>
  <si>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</si>
  <si>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</si>
  <si>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</si>
  <si>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</si>
  <si>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</si>
  <si>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</si>
  <si>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</si>
  <si>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</si>
  <si>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</si>
  <si>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</si>
  <si>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</si>
  <si>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</si>
  <si>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</si>
  <si>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</si>
  <si>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</si>
  <si>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</si>
  <si>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</si>
  <si>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</si>
  <si>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</si>
  <si>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</si>
  <si>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</si>
  <si>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</si>
  <si>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</si>
  <si>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</si>
  <si>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</si>
  <si>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</si>
  <si>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</si>
  <si>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</si>
  <si>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</si>
  <si>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</si>
  <si>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</si>
  <si>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</si>
  <si>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</si>
  <si>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</si>
  <si>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</si>
  <si>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</si>
  <si>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</si>
  <si>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</si>
  <si>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</si>
  <si>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</si>
  <si>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</si>
  <si>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</si>
  <si>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</si>
  <si>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</si>
  <si>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</si>
  <si>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</si>
  <si>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</si>
  <si>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</si>
  <si>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</si>
  <si>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</si>
  <si>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</si>
  <si>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</si>
  <si>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</si>
  <si>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</si>
  <si>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</si>
  <si>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</si>
  <si>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</si>
  <si>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</si>
  <si>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</si>
  <si>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</si>
  <si>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</si>
  <si>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</si>
  <si>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</si>
  <si>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</si>
  <si>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</si>
  <si>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</si>
  <si>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</si>
  <si>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</si>
  <si>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</si>
  <si>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</si>
  <si>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</si>
  <si>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</si>
  <si>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</si>
  <si>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</si>
  <si>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</si>
  <si>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</si>
  <si>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</si>
  <si>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</si>
  <si>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</si>
  <si>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</si>
  <si>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</si>
  <si>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</si>
  <si>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</si>
  <si>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</si>
  <si>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</si>
  <si>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</si>
  <si>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</si>
  <si>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</si>
  <si>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</si>
  <si>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</si>
  <si>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</si>
  <si>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</si>
  <si>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</si>
  <si>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</si>
  <si>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</si>
  <si>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</si>
  <si>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</si>
  <si>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</si>
  <si>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</si>
  <si>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</si>
  <si>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</si>
  <si>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</si>
  <si>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</si>
  <si>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</si>
  <si>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</si>
  <si>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</si>
  <si>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</si>
  <si>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</si>
  <si>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</si>
  <si>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</si>
  <si>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</si>
  <si>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</si>
  <si>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</si>
  <si>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</si>
  <si>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</si>
  <si>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</si>
  <si>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</si>
  <si>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</si>
  <si>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</si>
  <si>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</si>
  <si>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</si>
  <si>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</si>
  <si>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</si>
  <si>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</si>
  <si>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</si>
  <si>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</si>
  <si>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</si>
  <si>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</si>
  <si>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</si>
  <si>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</si>
  <si>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</si>
  <si>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</si>
  <si>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</si>
  <si>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</si>
  <si>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</si>
  <si>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</si>
  <si>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</si>
  <si>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</si>
  <si>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</si>
  <si>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</si>
  <si>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</si>
  <si>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</si>
  <si>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</si>
  <si>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</si>
  <si>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</si>
  <si>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</si>
  <si>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</si>
  <si>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</si>
  <si>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</si>
  <si>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</si>
  <si>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</si>
  <si>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</si>
  <si>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</si>
  <si>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</si>
  <si>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</si>
  <si>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</si>
  <si>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</si>
  <si>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</si>
  <si>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</si>
  <si>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</si>
  <si>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</si>
  <si>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</si>
  <si>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</si>
  <si>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</si>
  <si>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</si>
  <si>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</si>
  <si>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</si>
  <si>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</si>
  <si>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</si>
  <si>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</si>
  <si>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</si>
  <si>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</si>
  <si>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</si>
  <si>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</si>
  <si>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</si>
  <si>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</si>
  <si>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</si>
  <si>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</si>
  <si>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</si>
  <si>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</si>
  <si>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</si>
  <si>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</si>
  <si>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</si>
  <si>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</si>
  <si>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</si>
  <si>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</si>
  <si>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</si>
  <si>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</si>
  <si>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</si>
  <si>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</si>
  <si>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</si>
  <si>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</si>
  <si>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</si>
  <si>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</si>
  <si>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</si>
  <si>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</si>
  <si>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</si>
  <si>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</si>
  <si>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</si>
  <si>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</si>
  <si>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</si>
  <si>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</si>
  <si>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</si>
  <si>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</si>
  <si>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</si>
  <si>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</si>
  <si>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</si>
  <si>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</si>
  <si>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</si>
  <si>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</si>
  <si>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</si>
  <si>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</si>
  <si>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</si>
  <si>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</si>
  <si>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</si>
  <si>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</si>
  <si>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</si>
  <si>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</si>
  <si>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</si>
  <si>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</si>
  <si>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</si>
  <si>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</si>
  <si>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</si>
  <si>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</si>
  <si>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</si>
  <si>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</si>
  <si>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</si>
  <si>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</si>
  <si>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</si>
  <si>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</si>
  <si>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</si>
  <si>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</si>
  <si>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</si>
  <si>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</si>
  <si>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</si>
  <si>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</si>
  <si>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</si>
  <si>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</si>
  <si>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</si>
  <si>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</si>
  <si>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</si>
  <si>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</si>
  <si>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</si>
  <si>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</si>
  <si>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</si>
  <si>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</si>
  <si>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</si>
  <si>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</si>
  <si>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</si>
  <si>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</si>
  <si>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</si>
  <si>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</si>
  <si>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</si>
  <si>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</si>
  <si>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</si>
  <si>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</si>
  <si>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</si>
  <si>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</si>
  <si>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</si>
  <si>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</si>
  <si>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</si>
  <si>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</si>
  <si>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</si>
  <si>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</si>
  <si>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</si>
  <si>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</si>
  <si>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</si>
  <si>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</si>
  <si>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</si>
  <si>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</si>
  <si>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</si>
  <si>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</si>
  <si>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</si>
  <si>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</si>
  <si>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</si>
  <si>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</si>
  <si>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</si>
  <si>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</si>
  <si>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</si>
  <si>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</si>
  <si>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</si>
  <si>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</si>
  <si>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</si>
  <si>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</si>
  <si>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</si>
  <si>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</si>
  <si>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</si>
  <si>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</si>
  <si>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</si>
  <si>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</si>
  <si>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</si>
  <si>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</si>
  <si>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</si>
  <si>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</si>
  <si>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</si>
  <si>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</si>
  <si>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</si>
  <si>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</si>
  <si>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</si>
  <si>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</si>
  <si>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</si>
  <si>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</si>
  <si>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</si>
  <si>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</si>
  <si>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</si>
  <si>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</si>
  <si>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</si>
  <si>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</si>
  <si>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</si>
  <si>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</si>
  <si>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</si>
  <si>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</si>
  <si>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</si>
  <si>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</si>
  <si>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</si>
  <si>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</si>
  <si>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</si>
  <si>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</si>
  <si>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</si>
  <si>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</si>
  <si>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</si>
  <si>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</si>
  <si>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</si>
  <si>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</si>
  <si>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</si>
  <si>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</si>
  <si>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</si>
  <si>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</si>
  <si>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</si>
  <si>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</si>
  <si>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</si>
  <si>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</si>
  <si>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</si>
  <si>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</si>
  <si>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</si>
  <si>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</si>
  <si>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</si>
  <si>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</si>
  <si>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</si>
  <si>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</si>
  <si>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</si>
  <si>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</si>
  <si>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</si>
  <si>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</si>
  <si>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</si>
  <si>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</si>
  <si>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</si>
  <si>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</si>
  <si>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</si>
  <si>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</si>
  <si>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</si>
  <si>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</si>
  <si>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</si>
  <si>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</si>
  <si>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</si>
  <si>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</si>
  <si>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</si>
  <si>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</si>
  <si>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</si>
  <si>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</si>
  <si>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</si>
  <si>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</si>
  <si>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</si>
  <si>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</si>
  <si>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</si>
  <si>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</si>
  <si>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</si>
  <si>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</si>
  <si>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</si>
  <si>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</si>
  <si>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</si>
  <si>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</si>
  <si>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</si>
  <si>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</si>
  <si>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</si>
  <si>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</si>
  <si>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</si>
  <si>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</si>
  <si>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</si>
  <si>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</si>
  <si>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</si>
  <si>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</si>
  <si>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</si>
  <si>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</si>
  <si>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</si>
  <si>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</si>
  <si>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</si>
  <si>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</si>
  <si>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</si>
  <si>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</si>
  <si>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</si>
  <si>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</si>
  <si>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</si>
  <si>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</si>
  <si>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</si>
  <si>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</si>
  <si>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</si>
  <si>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</si>
  <si>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</si>
  <si>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</si>
  <si>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</si>
  <si>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</si>
  <si>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</si>
  <si>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</si>
  <si>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</si>
  <si>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</si>
  <si>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</si>
  <si>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</si>
  <si>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</si>
  <si>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</si>
  <si>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</si>
  <si>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</si>
  <si>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</si>
  <si>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</si>
  <si>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</si>
  <si>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</si>
  <si>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</si>
  <si>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</si>
  <si>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</si>
  <si>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</si>
  <si>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</si>
  <si>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</si>
  <si>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</si>
  <si>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</si>
  <si>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</si>
  <si>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</si>
  <si>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</si>
  <si>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</si>
  <si>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</si>
  <si>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</si>
  <si>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</si>
  <si>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</si>
  <si>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</si>
  <si>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</si>
  <si>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</si>
  <si>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</si>
  <si>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</si>
  <si>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</si>
  <si>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</si>
  <si>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</si>
  <si>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</si>
  <si>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</si>
  <si>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</si>
  <si>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</si>
  <si>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</si>
  <si>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</si>
  <si>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</si>
  <si>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</si>
  <si>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</si>
  <si>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</si>
  <si>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</si>
  <si>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</si>
  <si>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</si>
  <si>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</si>
  <si>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</si>
  <si>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</si>
  <si>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</si>
  <si>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</si>
  <si>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</si>
  <si>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</si>
  <si>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</si>
  <si>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</si>
  <si>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</si>
  <si>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</si>
  <si>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</si>
  <si>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</si>
  <si>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</si>
  <si>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</si>
  <si>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</si>
  <si>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</si>
  <si>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</si>
  <si>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</si>
  <si>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</si>
  <si>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</si>
  <si>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</si>
  <si>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</si>
  <si>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</si>
  <si>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</si>
  <si>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</si>
  <si>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</si>
  <si>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</si>
  <si>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</si>
  <si>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</si>
  <si>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</si>
  <si>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</si>
  <si>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</si>
  <si>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</si>
  <si>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</si>
  <si>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</si>
  <si>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</si>
  <si>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</si>
  <si>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</si>
  <si>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</si>
  <si>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</si>
  <si>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</si>
  <si>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</si>
  <si>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</si>
  <si>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</si>
  <si>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</si>
  <si>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</si>
  <si>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</si>
  <si>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</si>
  <si>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</si>
  <si>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</si>
  <si>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</si>
  <si>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</si>
  <si>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</si>
  <si>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</si>
  <si>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</si>
  <si>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</si>
  <si>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</si>
  <si>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</si>
  <si>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</si>
  <si>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</si>
  <si>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</si>
  <si>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</si>
  <si>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</si>
  <si>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</si>
  <si>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</si>
  <si>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</si>
  <si>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</si>
  <si>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</si>
  <si>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</si>
  <si>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</si>
  <si>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</si>
  <si>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</si>
  <si>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</si>
  <si>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</si>
  <si>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</si>
  <si>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</si>
  <si>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</si>
  <si>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</si>
  <si>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</si>
  <si>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</si>
  <si>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</si>
  <si>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</si>
  <si>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</si>
  <si>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</si>
  <si>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</si>
  <si>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</si>
  <si>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</si>
  <si>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</si>
  <si>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</si>
  <si>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</si>
  <si>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</si>
  <si>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</si>
  <si>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</si>
  <si>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</si>
  <si>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</si>
  <si>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</si>
  <si>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</si>
  <si>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</si>
  <si>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</si>
  <si>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</si>
  <si>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</si>
  <si>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</si>
  <si>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</si>
  <si>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</si>
  <si>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</si>
  <si>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</si>
  <si>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</si>
  <si>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</si>
  <si>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</si>
  <si>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</si>
  <si>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</si>
  <si>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</si>
  <si>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</si>
  <si>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</si>
  <si>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</si>
  <si>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</si>
  <si>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</si>
  <si>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</si>
  <si>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</si>
  <si>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</si>
  <si>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</si>
  <si>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</si>
  <si>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</si>
  <si>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</si>
  <si>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</si>
  <si>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</si>
  <si>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</si>
  <si>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</si>
  <si>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</si>
  <si>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</si>
  <si>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</si>
  <si>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</si>
  <si>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</si>
  <si>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</si>
  <si>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</si>
  <si>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</si>
  <si>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</si>
  <si>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</si>
  <si>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</si>
  <si>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</si>
  <si>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</si>
  <si>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</si>
  <si>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</si>
  <si>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</si>
  <si>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</si>
  <si>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</si>
  <si>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</si>
  <si>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</si>
  <si>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</si>
  <si>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</si>
  <si>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</si>
  <si>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</si>
  <si>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</si>
  <si>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</si>
  <si>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</si>
  <si>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</si>
  <si>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</si>
  <si>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</si>
  <si>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</si>
  <si>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</si>
  <si>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</si>
  <si>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</si>
  <si>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</si>
  <si>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</si>
  <si>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</si>
  <si>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</si>
  <si>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</si>
  <si>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</si>
  <si>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</si>
  <si>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</si>
  <si>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</si>
  <si>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</si>
  <si>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</si>
  <si>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</si>
  <si>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</si>
  <si>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</si>
  <si>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</si>
  <si>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</si>
  <si>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</si>
  <si>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</si>
  <si>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</si>
  <si>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</si>
  <si>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</si>
  <si>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</si>
  <si>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</si>
  <si>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</si>
  <si>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</si>
  <si>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</si>
  <si>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</si>
  <si>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</si>
  <si>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</si>
  <si>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</si>
  <si>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</si>
  <si>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</si>
  <si>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</si>
  <si>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</si>
  <si>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</si>
  <si>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</si>
  <si>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</si>
  <si>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</si>
  <si>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</si>
  <si>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</si>
  <si>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</si>
  <si>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</si>
  <si>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</si>
  <si>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</si>
  <si>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</si>
  <si>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</si>
  <si>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</si>
  <si>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</si>
  <si>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</si>
  <si>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</si>
  <si>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</si>
  <si>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</si>
  <si>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</si>
  <si>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</si>
  <si>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</si>
  <si>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</si>
  <si>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</si>
  <si>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</si>
  <si>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</si>
  <si>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</si>
  <si>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</si>
  <si>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</si>
  <si>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</si>
  <si>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</si>
  <si>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</si>
  <si>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</si>
  <si>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</si>
  <si>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</si>
  <si>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</si>
  <si>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</si>
  <si>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</si>
  <si>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</si>
  <si>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</si>
  <si>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</si>
  <si>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</si>
  <si>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</si>
  <si>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</si>
  <si>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</si>
  <si>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</si>
  <si>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</si>
  <si>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</si>
  <si>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</si>
  <si>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</si>
  <si>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</si>
  <si>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</si>
  <si>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</si>
  <si>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</si>
  <si>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</si>
  <si>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</si>
  <si>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</si>
  <si>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</si>
  <si>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</si>
  <si>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</si>
  <si>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</si>
  <si>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</si>
  <si>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</si>
  <si>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</si>
  <si>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</si>
  <si>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</si>
  <si>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</si>
  <si>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</si>
  <si>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</si>
  <si>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</si>
  <si>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</si>
  <si>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</si>
  <si>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</si>
  <si>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</si>
  <si>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</si>
  <si>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</si>
  <si>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</si>
  <si>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</si>
  <si>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</si>
  <si>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</si>
  <si>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</si>
  <si>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</si>
  <si>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</si>
  <si>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</si>
  <si>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</si>
  <si>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</si>
  <si>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</si>
  <si>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</si>
  <si>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</si>
  <si>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</si>
  <si>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</si>
  <si>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</si>
  <si>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</si>
  <si>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</si>
  <si>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</si>
  <si>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</si>
  <si>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</si>
  <si>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</si>
  <si>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</si>
  <si>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</si>
  <si>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</si>
  <si>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</si>
  <si>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</si>
  <si>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</si>
  <si>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</si>
  <si>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</si>
  <si>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</si>
  <si>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</si>
  <si>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</si>
  <si>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</si>
  <si>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</si>
  <si>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</si>
  <si>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</si>
  <si>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</si>
  <si>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</si>
  <si>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</si>
  <si>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</si>
  <si>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</si>
  <si>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</si>
  <si>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</si>
  <si>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</si>
  <si>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</si>
  <si>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</si>
  <si>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</si>
  <si>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</si>
  <si>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</si>
  <si>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</si>
  <si>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</si>
  <si>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</si>
  <si>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</si>
  <si>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</si>
  <si>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</si>
  <si>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</si>
  <si>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</si>
  <si>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</si>
  <si>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</si>
  <si>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</si>
  <si>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</si>
  <si>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</si>
  <si>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</si>
  <si>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</si>
  <si>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</si>
  <si>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</si>
  <si>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</si>
  <si>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</si>
  <si>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</si>
  <si>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</si>
  <si>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</si>
  <si>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</si>
  <si>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</si>
  <si>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</si>
  <si>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</si>
  <si>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</si>
  <si>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</si>
  <si>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</si>
  <si>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</si>
  <si>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</si>
  <si>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</si>
  <si>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</si>
  <si>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</si>
  <si>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</si>
  <si>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</si>
  <si>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</si>
  <si>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</si>
  <si>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</si>
  <si>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</si>
  <si>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</si>
  <si>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</si>
  <si>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</si>
  <si>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</si>
  <si>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</si>
  <si>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</si>
  <si>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</si>
  <si>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</si>
  <si>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</si>
  <si>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</si>
  <si>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</si>
  <si>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</si>
  <si>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</si>
  <si>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</si>
  <si>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</si>
  <si>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</si>
  <si>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</si>
  <si>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</si>
  <si>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</si>
  <si>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</si>
  <si>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</si>
  <si>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</si>
  <si>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</si>
  <si>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</si>
  <si>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</si>
  <si>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</si>
  <si>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</si>
  <si>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</si>
  <si>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</si>
  <si>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</si>
  <si>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</si>
  <si>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</si>
  <si>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</si>
  <si>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</si>
  <si>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</si>
  <si>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</si>
  <si>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</si>
  <si>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</si>
  <si>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</si>
  <si>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</si>
  <si>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</si>
  <si>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</si>
  <si>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</si>
  <si>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</si>
  <si>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</si>
  <si>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</si>
  <si>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</si>
  <si>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</si>
  <si>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</si>
  <si>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</si>
  <si>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</si>
  <si>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</si>
  <si>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</si>
  <si>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</si>
  <si>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</si>
  <si>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</si>
  <si>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</si>
  <si>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</si>
  <si>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</si>
  <si>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</si>
  <si>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</si>
  <si>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</si>
  <si>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</si>
  <si>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</si>
  <si>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</si>
  <si>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</si>
  <si>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</si>
  <si>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</si>
  <si>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</si>
  <si>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</si>
  <si>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</si>
  <si>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</si>
  <si>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</si>
  <si>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</si>
  <si>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</si>
  <si>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</si>
  <si>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</si>
  <si>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</si>
  <si>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</si>
  <si>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</si>
  <si>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</si>
  <si>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</si>
  <si>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</si>
  <si>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</si>
  <si>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</si>
  <si>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</si>
  <si>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</si>
  <si>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</si>
  <si>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</si>
  <si>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</si>
  <si>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</si>
  <si>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</si>
  <si>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</si>
  <si>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</si>
  <si>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</si>
  <si>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</si>
  <si>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</si>
  <si>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</si>
  <si>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</si>
  <si>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</si>
  <si>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</si>
  <si>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</si>
  <si>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</si>
  <si>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</si>
  <si>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</si>
  <si>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</si>
  <si>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</si>
  <si>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</si>
  <si>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</si>
  <si>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</si>
  <si>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</si>
  <si>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</si>
  <si>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</si>
  <si>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</si>
  <si>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</si>
  <si>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</si>
  <si>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</si>
  <si>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</si>
  <si>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</si>
  <si>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</si>
  <si>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</si>
  <si>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</si>
  <si>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</si>
  <si>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</si>
  <si>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</si>
  <si>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</si>
  <si>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</si>
  <si>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</si>
  <si>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</si>
  <si>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</si>
  <si>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</si>
  <si>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</si>
  <si>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</si>
  <si>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</si>
  <si>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</si>
  <si>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</si>
  <si>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</si>
  <si>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</si>
  <si>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</si>
  <si>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</si>
  <si>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</si>
  <si>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</si>
  <si>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</si>
  <si>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</si>
  <si>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</si>
  <si>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</si>
  <si>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</si>
  <si>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</si>
  <si>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</si>
  <si>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</si>
  <si>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</si>
  <si>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</si>
  <si>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</si>
  <si>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</si>
  <si>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</si>
  <si>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</si>
  <si>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</si>
  <si>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</si>
  <si>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</si>
  <si>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</si>
  <si>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</si>
  <si>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</si>
  <si>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</si>
  <si>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</si>
  <si>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</si>
  <si>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</si>
  <si>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</si>
  <si>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</si>
  <si>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</si>
  <si>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</si>
  <si>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</si>
  <si>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</si>
  <si>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</si>
  <si>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</si>
  <si>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</si>
  <si>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</si>
  <si>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</si>
  <si>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</si>
  <si>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</si>
  <si>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</si>
  <si>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</si>
  <si>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</si>
  <si>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</si>
  <si>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</si>
  <si>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</si>
  <si>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</si>
  <si>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</si>
  <si>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</si>
  <si>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</si>
  <si>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</si>
  <si>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</si>
  <si>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</si>
  <si>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</si>
  <si>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</si>
  <si>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</si>
  <si>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</si>
  <si>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</si>
  <si>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</si>
  <si>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</si>
  <si>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</si>
  <si>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</si>
  <si>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</si>
  <si>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</si>
  <si>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</si>
  <si>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</si>
  <si>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</si>
  <si>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</si>
  <si>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</si>
  <si>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</si>
  <si>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</si>
  <si>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</si>
  <si>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</si>
  <si>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</si>
  <si>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</si>
  <si>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</si>
  <si>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</si>
  <si>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</si>
  <si>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</si>
  <si>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</si>
  <si>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</si>
  <si>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</si>
  <si>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</si>
  <si>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</si>
  <si>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</si>
  <si>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</si>
  <si>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</si>
  <si>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</si>
  <si>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</si>
  <si>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</si>
  <si>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</si>
  <si>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</si>
  <si>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</si>
  <si>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</si>
  <si>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</si>
  <si>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</si>
  <si>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</si>
  <si>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</si>
  <si>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</si>
  <si>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</si>
  <si>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</si>
  <si>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</si>
  <si>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</si>
  <si>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</si>
  <si>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</si>
  <si>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</si>
  <si>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</si>
  <si>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</si>
  <si>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</si>
  <si>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</si>
  <si>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</si>
  <si>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</si>
  <si>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</si>
  <si>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</si>
  <si>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</si>
  <si>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</si>
  <si>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</si>
  <si>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</si>
  <si>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</si>
  <si>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</si>
  <si>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</si>
  <si>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</si>
  <si>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</si>
  <si>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</si>
  <si>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</si>
  <si>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</si>
  <si>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</si>
  <si>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</si>
  <si>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</si>
  <si>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</si>
  <si>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</si>
  <si>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</si>
  <si>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</si>
  <si>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</si>
  <si>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</si>
  <si>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</si>
  <si>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</si>
  <si>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</si>
  <si>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</si>
  <si>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</si>
  <si>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</si>
  <si>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</si>
  <si>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</si>
  <si>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</si>
  <si>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</si>
  <si>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</si>
  <si>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</si>
  <si>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</si>
  <si>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</si>
  <si>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</si>
  <si>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</si>
  <si>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</si>
  <si>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</si>
  <si>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</si>
  <si>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</si>
  <si>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</si>
  <si>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</si>
  <si>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</si>
  <si>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</si>
  <si>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</si>
  <si>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</si>
  <si>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</si>
  <si>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</si>
  <si>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</si>
  <si>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</si>
  <si>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</si>
  <si>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</si>
  <si>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</si>
  <si>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</si>
  <si>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</si>
  <si>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</si>
  <si>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</si>
  <si>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</si>
  <si>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</si>
  <si>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</si>
  <si>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</si>
  <si>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</si>
  <si>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</si>
  <si>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</si>
  <si>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</si>
  <si>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</si>
  <si>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</si>
  <si>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</si>
  <si>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</si>
  <si>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</si>
  <si>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</si>
  <si>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</si>
  <si>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</si>
  <si>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</si>
  <si>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</si>
  <si>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</si>
  <si>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</si>
  <si>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</si>
  <si>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</si>
  <si>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</si>
  <si>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</si>
  <si>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</si>
  <si>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</si>
  <si>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</si>
  <si>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</si>
  <si>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</si>
  <si>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</si>
  <si>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</si>
  <si>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</si>
  <si>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</si>
  <si>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</si>
  <si>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</si>
  <si>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</si>
  <si>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</si>
  <si>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</si>
  <si>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</si>
  <si>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</si>
  <si>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</si>
  <si>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</si>
  <si>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</si>
  <si>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</si>
  <si>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</si>
  <si>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</si>
  <si>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</si>
  <si>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</si>
  <si>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</si>
  <si>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</si>
  <si>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</si>
  <si>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</si>
  <si>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</si>
  <si>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</si>
  <si>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</si>
  <si>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</si>
  <si>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</si>
  <si>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</si>
  <si>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</si>
  <si>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</si>
  <si>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</si>
  <si>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</si>
  <si>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</si>
  <si>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</si>
  <si>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</si>
  <si>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</si>
  <si>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</si>
  <si>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</si>
  <si>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</si>
  <si>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</si>
  <si>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</si>
  <si>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</si>
  <si>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</si>
  <si>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</si>
  <si>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</si>
  <si>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</si>
  <si>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</si>
  <si>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</si>
  <si>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</si>
  <si>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</si>
  <si>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</si>
  <si>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</si>
  <si>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</si>
  <si>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</si>
  <si>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</si>
  <si>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</si>
  <si>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</si>
  <si>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</si>
  <si>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</si>
  <si>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</si>
  <si>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</si>
  <si>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</si>
  <si>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</si>
  <si>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</si>
  <si>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</si>
  <si>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</si>
  <si>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</si>
  <si>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</si>
  <si>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</si>
  <si>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</si>
  <si>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</si>
  <si>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</si>
  <si>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</si>
  <si>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</si>
  <si>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</si>
  <si>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</si>
  <si>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</si>
  <si>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</si>
  <si>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</si>
  <si>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</si>
  <si>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</si>
  <si>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</si>
  <si>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</si>
  <si>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</si>
  <si>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</si>
  <si>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</si>
  <si>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</si>
  <si>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</si>
  <si>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</si>
  <si>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</si>
  <si>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</si>
  <si>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</si>
  <si>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</si>
  <si>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</si>
  <si>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</si>
  <si>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</si>
  <si>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</si>
  <si>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</si>
  <si>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</si>
  <si>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</si>
  <si>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</si>
  <si>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</si>
  <si>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</si>
  <si>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</si>
  <si>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</si>
  <si>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</si>
  <si>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</si>
  <si>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</si>
  <si>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</si>
  <si>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</si>
  <si>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</si>
  <si>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</si>
  <si>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</si>
  <si>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</si>
  <si>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</si>
  <si>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</si>
  <si>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</si>
  <si>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</si>
  <si>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</si>
  <si>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</si>
  <si>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</si>
  <si>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</si>
  <si>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</si>
  <si>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</si>
  <si>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</si>
  <si>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</si>
  <si>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</si>
  <si>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</si>
  <si>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</si>
  <si>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</si>
  <si>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</si>
  <si>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</si>
  <si>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</si>
  <si>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</si>
  <si>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</si>
  <si>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</si>
  <si>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</si>
  <si>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</si>
  <si>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</si>
  <si>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</si>
  <si>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</si>
  <si>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</si>
  <si>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</si>
  <si>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</si>
  <si>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</si>
  <si>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</si>
  <si>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</si>
  <si>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</si>
  <si>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</si>
  <si>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</si>
  <si>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</si>
  <si>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</si>
  <si>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</si>
  <si>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</si>
  <si>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</si>
  <si>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</si>
  <si>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</si>
  <si>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</si>
  <si>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</si>
  <si>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</si>
  <si>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</si>
  <si>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</si>
  <si>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</si>
  <si>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</si>
  <si>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</si>
  <si>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</si>
  <si>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</si>
  <si>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</si>
  <si>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</si>
  <si>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</si>
  <si>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</si>
  <si>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</si>
  <si>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</si>
  <si>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</si>
  <si>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</si>
  <si>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</si>
  <si>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</si>
  <si>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</si>
  <si>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</si>
  <si>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</si>
  <si>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</si>
  <si>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</si>
  <si>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</si>
  <si>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</si>
  <si>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</si>
  <si>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</si>
  <si>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</si>
  <si>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</si>
  <si>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</si>
  <si>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</si>
  <si>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</si>
  <si>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</si>
  <si>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</si>
  <si>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</si>
  <si>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</si>
  <si>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</si>
  <si>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</si>
  <si>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</si>
  <si>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</si>
  <si>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</si>
  <si>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</si>
  <si>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</si>
  <si>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</si>
  <si>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</si>
  <si>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</si>
  <si>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</si>
  <si>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</si>
  <si>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</si>
  <si>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</si>
  <si>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</si>
  <si>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</si>
  <si>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</si>
  <si>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</si>
  <si>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</si>
  <si>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</si>
  <si>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</si>
  <si>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</si>
  <si>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</si>
  <si>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</si>
  <si>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</si>
  <si>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</si>
  <si>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</si>
  <si>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</si>
  <si>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</si>
  <si>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</si>
  <si>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</si>
  <si>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</si>
  <si>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</si>
  <si>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</si>
  <si>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</si>
  <si>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</si>
  <si>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</si>
  <si>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</si>
  <si>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</si>
  <si>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</si>
  <si>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</si>
  <si>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</si>
  <si>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</si>
  <si>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</si>
  <si>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</si>
  <si>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</si>
  <si>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</si>
  <si>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</si>
  <si>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</si>
  <si>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</si>
  <si>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</si>
  <si>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</si>
  <si>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</si>
  <si>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</si>
  <si>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</si>
  <si>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</si>
  <si>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</si>
  <si>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</si>
  <si>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</si>
  <si>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</si>
  <si>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</si>
  <si>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</si>
  <si>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</si>
  <si>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</si>
  <si>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</si>
  <si>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</si>
  <si>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</si>
  <si>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</si>
  <si>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</si>
  <si>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</si>
  <si>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</si>
  <si>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</si>
  <si>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</si>
  <si>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</si>
  <si>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</si>
  <si>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</si>
  <si>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</si>
  <si>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</si>
  <si>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</si>
  <si>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</si>
  <si>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</si>
  <si>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</si>
  <si>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</si>
  <si>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</si>
  <si>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</si>
  <si>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</si>
  <si>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</si>
  <si>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</si>
  <si>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</si>
  <si>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</si>
  <si>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</si>
  <si>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</si>
  <si>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</si>
  <si>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</si>
  <si>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</si>
  <si>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</si>
  <si>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</si>
  <si>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</si>
  <si>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</si>
  <si>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</si>
  <si>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</si>
  <si>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</si>
  <si>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</si>
  <si>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</si>
  <si>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</si>
  <si>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</si>
  <si>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</si>
  <si>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</si>
  <si>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</si>
  <si>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</si>
  <si>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</si>
  <si>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</si>
  <si>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</si>
  <si>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</si>
  <si>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</si>
  <si>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</si>
  <si>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</si>
  <si>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</si>
  <si>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</si>
  <si>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</si>
  <si>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</si>
  <si>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</si>
  <si>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</si>
  <si>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</si>
  <si>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</si>
  <si>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</si>
  <si>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</si>
  <si>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</si>
  <si>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</si>
  <si>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</si>
  <si>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</si>
  <si>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</si>
  <si>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</si>
  <si>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</si>
  <si>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</si>
  <si>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</si>
  <si>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</si>
  <si>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</si>
  <si>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</si>
  <si>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</si>
  <si>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</si>
  <si>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</si>
  <si>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</si>
  <si>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</si>
  <si>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</si>
  <si>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</si>
  <si>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</si>
  <si>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</si>
  <si>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</si>
  <si>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</si>
  <si>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</si>
  <si>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</si>
  <si>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</si>
  <si>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</si>
  <si>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</si>
  <si>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</si>
  <si>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</si>
  <si>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</si>
  <si>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</si>
  <si>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</si>
  <si>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</si>
  <si>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</si>
  <si>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</si>
  <si>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</si>
  <si>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</si>
  <si>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</si>
  <si>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</si>
  <si>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</si>
  <si>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</si>
  <si>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</si>
  <si>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</si>
  <si>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</si>
  <si>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</si>
  <si>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</si>
  <si>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</si>
  <si>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</si>
  <si>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</si>
  <si>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</si>
  <si>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</si>
  <si>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</si>
  <si>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</si>
  <si>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</si>
  <si>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</si>
  <si>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</si>
  <si>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</si>
  <si>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</si>
  <si>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</si>
  <si>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</si>
  <si>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</si>
  <si>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</si>
  <si>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</si>
  <si>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</si>
  <si>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</si>
  <si>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</si>
  <si>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</si>
  <si>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</si>
  <si>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</si>
  <si>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</si>
  <si>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</si>
  <si>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</si>
  <si>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</si>
  <si>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</si>
  <si>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</si>
  <si>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</si>
  <si>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</si>
  <si>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</si>
  <si>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</si>
  <si>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</si>
  <si>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</si>
  <si>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</si>
  <si>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</si>
  <si>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</si>
  <si>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</si>
  <si>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</si>
  <si>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</si>
  <si>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</si>
  <si>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</si>
  <si>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</si>
  <si>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</si>
  <si>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</si>
  <si>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</si>
  <si>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</si>
  <si>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</si>
  <si>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</si>
  <si>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</si>
  <si>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</si>
  <si>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</si>
  <si>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</si>
  <si>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</si>
  <si>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</si>
  <si>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</si>
  <si>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</si>
  <si>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</si>
  <si>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</si>
  <si>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</si>
  <si>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</si>
  <si>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</si>
  <si>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</si>
  <si>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</si>
  <si>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</si>
  <si>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</si>
  <si>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</si>
  <si>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</si>
  <si>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</si>
  <si>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</si>
  <si>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</si>
  <si>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</si>
  <si>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</si>
  <si>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</si>
  <si>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</si>
  <si>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</si>
  <si>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</si>
  <si>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</si>
  <si>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</si>
  <si>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</si>
  <si>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</si>
  <si>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</si>
  <si>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</si>
  <si>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</si>
  <si>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</si>
  <si>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</si>
  <si>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</si>
  <si>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</si>
  <si>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</si>
  <si>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</si>
  <si>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</si>
  <si>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</si>
  <si>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</si>
  <si>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</si>
  <si>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</si>
  <si>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</si>
  <si>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</si>
  <si>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</si>
  <si>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</si>
  <si>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</si>
  <si>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</si>
  <si>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</si>
  <si>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</si>
  <si>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</si>
  <si>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</si>
  <si>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</si>
  <si>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</si>
  <si>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</si>
  <si>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</si>
  <si>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</si>
  <si>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</si>
  <si>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</si>
  <si>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</si>
  <si>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</si>
  <si>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</si>
  <si>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</si>
  <si>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</si>
  <si>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</si>
  <si>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</si>
  <si>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</si>
  <si>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</si>
  <si>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</si>
  <si>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</si>
  <si>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</si>
  <si>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</si>
  <si>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</si>
  <si>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</si>
  <si>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</si>
  <si>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</si>
  <si>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</si>
  <si>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</si>
  <si>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</si>
  <si>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</si>
  <si>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</si>
  <si>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</si>
  <si>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</si>
  <si>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</si>
  <si>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</si>
  <si>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</si>
  <si>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</si>
  <si>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</si>
  <si>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</si>
  <si>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</si>
  <si>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</si>
  <si>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</si>
  <si>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</si>
  <si>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</si>
  <si>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</si>
  <si>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</si>
  <si>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</si>
  <si>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</si>
  <si>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</si>
  <si>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</si>
  <si>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</si>
  <si>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</si>
  <si>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</si>
  <si>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</si>
  <si>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</si>
  <si>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</si>
  <si>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</si>
  <si>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</si>
  <si>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</si>
  <si>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</si>
  <si>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</si>
  <si>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</si>
  <si>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</si>
  <si>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</si>
  <si>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</si>
  <si>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</si>
  <si>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</si>
  <si>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</si>
  <si>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</si>
  <si>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</si>
  <si>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</si>
  <si>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</si>
  <si>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</si>
  <si>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</si>
  <si>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</si>
  <si>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</si>
  <si>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</si>
  <si>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</si>
  <si>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</si>
  <si>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</si>
  <si>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</si>
  <si>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</si>
  <si>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</si>
  <si>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</si>
  <si>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</si>
  <si>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</si>
  <si>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</si>
  <si>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</si>
  <si>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</si>
  <si>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</si>
  <si>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</si>
  <si>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</si>
  <si>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</si>
  <si>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</si>
  <si>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</si>
  <si>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</si>
  <si>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</si>
  <si>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</si>
  <si>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</si>
  <si>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</si>
  <si>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</si>
  <si>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</si>
  <si>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</si>
  <si>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</si>
  <si>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</si>
  <si>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</si>
  <si>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</si>
  <si>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</si>
  <si>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</si>
  <si>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</si>
  <si>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</si>
  <si>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</si>
  <si>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</si>
  <si>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</si>
  <si>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</si>
  <si>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</si>
  <si>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</si>
  <si>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</si>
  <si>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</si>
  <si>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</si>
  <si>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</si>
  <si>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</si>
  <si>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</si>
  <si>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</si>
  <si>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</si>
  <si>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</si>
  <si>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</si>
  <si>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</si>
  <si>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</si>
  <si>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</si>
  <si>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</si>
  <si>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</si>
  <si>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</si>
  <si>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</si>
  <si>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</si>
  <si>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</si>
  <si>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</si>
  <si>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</si>
  <si>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</si>
  <si>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</si>
  <si>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</si>
  <si>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</si>
  <si>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</si>
  <si>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</si>
  <si>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</si>
  <si>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</si>
  <si>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</si>
  <si>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</si>
  <si>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</si>
  <si>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</si>
  <si>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</si>
  <si>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</si>
  <si>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</si>
  <si>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</si>
  <si>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</si>
  <si>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</si>
  <si>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</si>
  <si>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</si>
  <si>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</si>
  <si>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</si>
  <si>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</si>
  <si>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</si>
  <si>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</si>
  <si>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</si>
  <si>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</si>
  <si>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</si>
  <si>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</si>
  <si>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</si>
  <si>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</si>
  <si>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</si>
  <si>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</si>
  <si>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</si>
  <si>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</si>
  <si>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</si>
  <si>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</si>
  <si>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</si>
  <si>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</si>
  <si>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</si>
  <si>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</si>
  <si>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</si>
  <si>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</si>
  <si>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</si>
  <si>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</si>
  <si>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</si>
  <si>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</si>
  <si>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</si>
  <si>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</si>
  <si>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</si>
  <si>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</si>
  <si>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</si>
  <si>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</si>
  <si>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</si>
  <si>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</si>
  <si>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</si>
  <si>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</si>
  <si>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</si>
  <si>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</si>
  <si>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</si>
  <si>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</si>
  <si>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</si>
  <si>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</si>
  <si>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</si>
  <si>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</si>
  <si>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</si>
  <si>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</si>
  <si>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</si>
  <si>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</si>
  <si>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</si>
  <si>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</si>
  <si>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</si>
  <si>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</si>
  <si>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</si>
  <si>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</si>
  <si>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</si>
  <si>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</si>
  <si>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</si>
  <si>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</si>
  <si>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</si>
  <si>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</si>
  <si>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</si>
  <si>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</si>
  <si>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</si>
  <si>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</si>
  <si>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</si>
  <si>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</si>
  <si>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</si>
  <si>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</si>
  <si>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</si>
  <si>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</si>
  <si>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</si>
  <si>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</si>
  <si>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</si>
  <si>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</si>
  <si>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</si>
  <si>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</si>
  <si>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</si>
  <si>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</si>
  <si>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</si>
  <si>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</si>
  <si>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</si>
  <si>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</si>
  <si>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</si>
  <si>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</si>
  <si>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</si>
  <si>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</si>
  <si>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</si>
  <si>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</si>
  <si>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</si>
  <si>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</si>
  <si>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</si>
  <si>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</si>
  <si>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</si>
  <si>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</si>
  <si>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</si>
  <si>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</si>
  <si>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</si>
  <si>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</si>
  <si>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</si>
  <si>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</si>
  <si>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</si>
  <si>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</si>
  <si>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</si>
  <si>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</si>
  <si>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</si>
  <si>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</si>
  <si>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</si>
  <si>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</si>
  <si>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</si>
  <si>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</si>
  <si>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</si>
  <si>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</si>
  <si>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</si>
  <si>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</si>
  <si>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</si>
  <si>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</si>
  <si>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</si>
  <si>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</si>
  <si>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</si>
  <si>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</si>
  <si>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</si>
  <si>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</si>
  <si>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</si>
  <si>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</si>
  <si>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</si>
  <si>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</si>
  <si>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</si>
  <si>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</si>
  <si>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</si>
  <si>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</si>
  <si>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</si>
  <si>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</si>
  <si>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</si>
  <si>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</si>
  <si>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</si>
  <si>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</si>
  <si>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</si>
  <si>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</si>
  <si>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</si>
  <si>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</si>
  <si>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</si>
  <si>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</si>
  <si>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</si>
  <si>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</si>
  <si>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</si>
  <si>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</si>
  <si>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</si>
  <si>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</si>
  <si>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</si>
  <si>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</si>
  <si>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</si>
  <si>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</si>
  <si>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</si>
  <si>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</si>
  <si>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</si>
  <si>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</si>
  <si>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</si>
  <si>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</si>
  <si>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</si>
  <si>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</si>
  <si>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</si>
  <si>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</si>
  <si>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</si>
  <si>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</si>
  <si>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</si>
  <si>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</si>
  <si>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</si>
  <si>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</si>
  <si>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</si>
  <si>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</si>
  <si>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</si>
  <si>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</si>
  <si>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</si>
  <si>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</si>
  <si>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</si>
  <si>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</si>
  <si>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</si>
  <si>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</si>
  <si>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</si>
  <si>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</si>
  <si>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</si>
  <si>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</si>
  <si>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</si>
  <si>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</si>
  <si>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</si>
  <si>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</si>
  <si>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</si>
  <si>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</si>
  <si>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</si>
  <si>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</si>
  <si>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</si>
  <si>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</si>
  <si>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</si>
  <si>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</si>
  <si>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</si>
  <si>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</si>
  <si>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</si>
  <si>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</si>
  <si>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</si>
  <si>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</si>
  <si>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</si>
  <si>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</si>
  <si>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</si>
  <si>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</si>
  <si>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</si>
  <si>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</si>
  <si>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</si>
  <si>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</si>
  <si>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</si>
  <si>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</si>
  <si>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</si>
  <si>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</si>
  <si>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</si>
  <si>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</si>
  <si>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</si>
  <si>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</si>
  <si>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</si>
  <si>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</si>
  <si>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</si>
  <si>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</si>
  <si>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</si>
  <si>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</si>
  <si>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</si>
  <si>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</si>
  <si>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</si>
  <si>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</si>
  <si>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</si>
  <si>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</si>
  <si>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</si>
  <si>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</si>
  <si>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</si>
  <si>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</si>
  <si>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</si>
  <si>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</si>
  <si>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</si>
  <si>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</si>
  <si>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</si>
  <si>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</si>
  <si>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</si>
  <si>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</si>
  <si>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</si>
  <si>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</si>
  <si>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</si>
  <si>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</si>
  <si>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</si>
  <si>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</si>
  <si>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</si>
  <si>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</si>
  <si>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</si>
  <si>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</si>
  <si>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</si>
  <si>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</si>
  <si>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</si>
  <si>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</si>
  <si>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</si>
  <si>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</si>
  <si>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</si>
  <si>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</si>
  <si>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</si>
  <si>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</si>
  <si>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</si>
  <si>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</si>
  <si>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</si>
  <si>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</si>
  <si>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</si>
  <si>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</si>
  <si>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</si>
  <si>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</si>
  <si>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</si>
  <si>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</si>
  <si>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</si>
  <si>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</si>
  <si>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</si>
  <si>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</si>
  <si>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</si>
  <si>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</si>
  <si>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</si>
  <si>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</si>
  <si>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</si>
  <si>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</si>
  <si>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</si>
  <si>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</si>
  <si>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</si>
  <si>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</si>
  <si>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</si>
  <si>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</si>
  <si>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</si>
  <si>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</si>
  <si>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</si>
  <si>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</si>
  <si>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</si>
  <si>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</si>
  <si>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</si>
  <si>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</si>
  <si>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</si>
  <si>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</si>
  <si>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</si>
  <si>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</si>
  <si>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</si>
  <si>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</si>
  <si>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</si>
  <si>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</si>
  <si>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</si>
  <si>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</si>
  <si>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</si>
  <si>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</si>
  <si>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</si>
  <si>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</si>
  <si>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</si>
  <si>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</si>
  <si>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</si>
  <si>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</si>
  <si>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</si>
  <si>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</si>
  <si>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</si>
  <si>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</si>
  <si>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</si>
  <si>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</si>
  <si>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</si>
  <si>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</si>
  <si>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</si>
  <si>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</si>
  <si>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</si>
  <si>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</si>
  <si>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</si>
  <si>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</si>
  <si>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</si>
  <si>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</si>
  <si>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</si>
  <si>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</si>
  <si>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</si>
  <si>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</si>
  <si>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</si>
  <si>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</si>
  <si>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</si>
  <si>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</si>
  <si>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</si>
  <si>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</si>
  <si>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</si>
  <si>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</si>
  <si>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</si>
  <si>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</si>
  <si>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</si>
  <si>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</si>
  <si>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</si>
  <si>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</si>
  <si>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</si>
  <si>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</si>
  <si>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</si>
  <si>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</si>
  <si>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</si>
  <si>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</si>
  <si>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</si>
  <si>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</si>
  <si>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</si>
  <si>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</si>
  <si>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</si>
  <si>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</si>
  <si>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</si>
  <si>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</si>
  <si>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</si>
  <si>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</si>
  <si>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</si>
  <si>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</si>
  <si>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</si>
  <si>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</si>
  <si>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</si>
  <si>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</si>
  <si>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</si>
  <si>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</si>
  <si>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</si>
  <si>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</si>
  <si>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</si>
  <si>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</si>
  <si>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</si>
  <si>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</si>
  <si>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</si>
  <si>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</si>
  <si>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</si>
  <si>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</si>
  <si>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</si>
  <si>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</si>
  <si>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</si>
  <si>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</si>
  <si>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</si>
  <si>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</si>
  <si>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</si>
  <si>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</si>
  <si>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</si>
  <si>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</si>
  <si>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</si>
  <si>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</si>
  <si>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</si>
  <si>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</si>
  <si>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</si>
  <si>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</si>
  <si>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</si>
  <si>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</si>
  <si>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</si>
  <si>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</si>
  <si>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</si>
  <si>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</si>
  <si>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</si>
  <si>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</si>
  <si>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</si>
  <si>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</si>
  <si>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</si>
  <si>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</si>
  <si>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</si>
  <si>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</si>
  <si>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</si>
  <si>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</si>
  <si>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</si>
  <si>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</si>
  <si>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</si>
  <si>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</si>
  <si>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</si>
  <si>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</si>
  <si>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</si>
  <si>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</si>
  <si>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</si>
  <si>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</si>
  <si>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</si>
  <si>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</si>
  <si>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</si>
  <si>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</si>
  <si>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</si>
  <si>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</si>
  <si>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</si>
  <si>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</si>
  <si>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</si>
  <si>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</si>
  <si>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</si>
  <si>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</si>
  <si>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</si>
  <si>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</si>
  <si>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</si>
  <si>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</si>
  <si>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</si>
  <si>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</si>
  <si>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</si>
  <si>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</si>
  <si>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</si>
  <si>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</si>
  <si>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</si>
  <si>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</si>
  <si>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</si>
  <si>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</si>
  <si>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</si>
  <si>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</si>
  <si>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</si>
  <si>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</si>
  <si>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</si>
  <si>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</si>
  <si>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</si>
  <si>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</si>
  <si>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</si>
  <si>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</si>
  <si>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</si>
  <si>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</si>
  <si>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</si>
  <si>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</si>
  <si>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</si>
  <si>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</si>
  <si>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</si>
  <si>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</si>
  <si>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</si>
  <si>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</si>
  <si>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</si>
  <si>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</si>
  <si>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</si>
  <si>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</si>
  <si>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</si>
  <si>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</si>
  <si>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</si>
  <si>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</si>
  <si>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</si>
  <si>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</si>
  <si>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</si>
  <si>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</si>
  <si>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</si>
  <si>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</si>
  <si>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</si>
  <si>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</si>
  <si>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</si>
  <si>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</si>
  <si>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</si>
  <si>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</si>
  <si>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</si>
  <si>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</si>
  <si>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</si>
  <si>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</si>
  <si>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</si>
  <si>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</si>
  <si>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</si>
  <si>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</si>
  <si>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</si>
  <si>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</si>
  <si>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</si>
  <si>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</si>
  <si>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</si>
  <si>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</si>
  <si>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</si>
  <si>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</si>
  <si>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</si>
  <si>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</si>
  <si>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</si>
  <si>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</si>
  <si>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</si>
  <si>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</si>
  <si>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</si>
  <si>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</si>
  <si>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</si>
  <si>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</si>
  <si>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</si>
  <si>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</si>
  <si>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</si>
  <si>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</si>
  <si>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</si>
  <si>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</si>
  <si>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</si>
  <si>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</si>
  <si>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</si>
  <si>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</si>
  <si>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</si>
  <si>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</si>
  <si>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</si>
  <si>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</si>
  <si>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</si>
  <si>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</si>
  <si>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</si>
  <si>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</si>
  <si>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</si>
  <si>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</si>
  <si>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</si>
  <si>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</si>
  <si>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</si>
  <si>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</si>
  <si>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</si>
  <si>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</si>
  <si>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</si>
  <si>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</si>
  <si>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</si>
  <si>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</si>
  <si>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</si>
  <si>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</si>
  <si>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</si>
  <si>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</si>
  <si>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</si>
  <si>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</si>
  <si>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</si>
  <si>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</si>
  <si>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</si>
  <si>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</si>
  <si>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</si>
  <si>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</si>
  <si>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</si>
  <si>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</si>
  <si>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</si>
  <si>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</si>
  <si>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</si>
  <si>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</si>
  <si>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</si>
  <si>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</si>
  <si>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</si>
  <si>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</si>
  <si>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</si>
  <si>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</si>
  <si>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</si>
  <si>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</si>
  <si>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</si>
  <si>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</si>
  <si>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</si>
  <si>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</si>
  <si>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</si>
  <si>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</si>
  <si>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</si>
  <si>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</si>
  <si>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</si>
  <si>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</si>
  <si>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</si>
  <si>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</si>
  <si>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</si>
  <si>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</si>
  <si>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</si>
  <si>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</si>
  <si>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</si>
  <si>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</si>
  <si>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</si>
  <si>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</si>
  <si>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</si>
  <si>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</si>
  <si>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</si>
  <si>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</si>
  <si>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</si>
  <si>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</si>
  <si>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</si>
  <si>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</si>
  <si>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</si>
  <si>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</si>
  <si>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</si>
  <si>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</si>
  <si>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</si>
  <si>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</si>
  <si>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</si>
  <si>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</si>
  <si>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</si>
  <si>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</si>
  <si>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</si>
  <si>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</si>
  <si>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</si>
  <si>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</si>
  <si>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</si>
  <si>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</si>
  <si>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</si>
  <si>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</si>
  <si>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</si>
  <si>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</si>
  <si>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</si>
  <si>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</si>
  <si>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</si>
  <si>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</si>
  <si>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</si>
  <si>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</si>
  <si>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</si>
  <si>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</si>
  <si>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</si>
  <si>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</si>
  <si>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</si>
  <si>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</si>
  <si>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</si>
  <si>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</si>
  <si>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</si>
  <si>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</si>
  <si>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</si>
  <si>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</si>
  <si>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</si>
  <si>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</si>
  <si>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</si>
  <si>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</si>
  <si>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</si>
  <si>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</si>
  <si>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</si>
  <si>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</si>
  <si>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</si>
  <si>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</si>
  <si>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</si>
  <si>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</si>
  <si>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</si>
  <si>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</si>
  <si>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</si>
  <si>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</si>
  <si>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</si>
  <si>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</si>
  <si>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</si>
  <si>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</si>
  <si>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</si>
  <si>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</si>
  <si>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</si>
  <si>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</si>
  <si>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</si>
  <si>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</si>
  <si>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</si>
  <si>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</si>
  <si>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</si>
  <si>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</si>
  <si>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</si>
  <si>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</si>
  <si>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</si>
  <si>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</si>
  <si>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</si>
  <si>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</si>
  <si>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</si>
  <si>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</si>
  <si>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</si>
  <si>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</si>
  <si>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</si>
  <si>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</si>
  <si>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</si>
  <si>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</si>
  <si>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</si>
  <si>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</si>
  <si>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</si>
  <si>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</si>
  <si>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</si>
  <si>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</si>
  <si>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</si>
  <si>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</si>
  <si>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</si>
  <si>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</si>
  <si>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</si>
  <si>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</si>
  <si>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</si>
  <si>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</si>
  <si>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</si>
  <si>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</si>
  <si>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</si>
  <si>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</si>
  <si>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</si>
  <si>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</si>
  <si>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</si>
  <si>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</si>
  <si>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</si>
  <si>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</si>
  <si>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</si>
  <si>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</si>
  <si>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</si>
  <si>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</si>
  <si>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</si>
  <si>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</si>
  <si>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</si>
  <si>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</si>
  <si>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</si>
  <si>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</si>
  <si>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</si>
  <si>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</si>
  <si>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</si>
  <si>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</si>
  <si>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</si>
  <si>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</si>
  <si>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</si>
  <si>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</si>
  <si>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</si>
  <si>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</si>
  <si>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</si>
  <si>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</si>
  <si>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</si>
  <si>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</si>
  <si>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</si>
  <si>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</si>
  <si>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</si>
  <si>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</si>
  <si>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</si>
  <si>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</si>
  <si>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</si>
  <si>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</si>
  <si>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</si>
  <si>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</si>
  <si>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</si>
  <si>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</si>
  <si>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</si>
  <si>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</si>
  <si>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</si>
  <si>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</si>
  <si>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</si>
  <si>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</si>
  <si>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</si>
  <si>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</si>
  <si>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</si>
  <si>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</si>
  <si>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</si>
  <si>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</si>
  <si>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</si>
  <si>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</si>
  <si>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</si>
  <si>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</si>
  <si>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</si>
  <si>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</si>
  <si>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</si>
  <si>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</si>
  <si>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</si>
  <si>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</si>
  <si>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</si>
  <si>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</si>
  <si>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</si>
  <si>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</si>
  <si>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</si>
  <si>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</si>
  <si>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</si>
  <si>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</si>
  <si>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</si>
  <si>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</si>
  <si>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</si>
  <si>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</si>
  <si>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</si>
  <si>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</si>
  <si>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</si>
  <si>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</si>
  <si>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</si>
  <si>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</si>
  <si>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</si>
  <si>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</si>
  <si>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</si>
  <si>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</si>
  <si>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</si>
  <si>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</si>
  <si>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</si>
  <si>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</si>
  <si>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</si>
  <si>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</si>
  <si>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</si>
  <si>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</si>
  <si>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</si>
  <si>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</si>
  <si>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</si>
  <si>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</si>
  <si>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</si>
  <si>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</si>
  <si>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</si>
  <si>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</si>
  <si>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</si>
  <si>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</si>
  <si>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</si>
  <si>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</si>
  <si>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</si>
  <si>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</si>
  <si>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</si>
  <si>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</si>
  <si>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</si>
  <si>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</si>
  <si>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</si>
  <si>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</si>
  <si>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</si>
  <si>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</si>
  <si>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</si>
  <si>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</si>
  <si>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</si>
  <si>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</si>
  <si>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</si>
  <si>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</si>
  <si>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</si>
  <si>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</si>
  <si>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</si>
  <si>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</si>
  <si>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</si>
  <si>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</si>
  <si>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</si>
  <si>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</si>
  <si>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</si>
  <si>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</si>
  <si>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</si>
  <si>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</si>
  <si>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</si>
  <si>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</si>
  <si>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</si>
  <si>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</si>
  <si>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</si>
  <si>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</si>
  <si>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</si>
  <si>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</si>
  <si>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</si>
  <si>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</si>
  <si>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</si>
  <si>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</si>
  <si>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</si>
  <si>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</si>
  <si>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</si>
  <si>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</si>
  <si>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</si>
  <si>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</si>
  <si>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</si>
  <si>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</si>
  <si>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</si>
  <si>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</si>
  <si>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</si>
  <si>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</si>
  <si>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</si>
  <si>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</si>
  <si>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</si>
  <si>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</si>
  <si>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</si>
  <si>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</si>
  <si>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</si>
  <si>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</si>
  <si>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</si>
  <si>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</si>
  <si>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</si>
  <si>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</si>
  <si>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</si>
  <si>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</si>
  <si>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</si>
  <si>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</si>
  <si>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</si>
  <si>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</si>
  <si>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</si>
  <si>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</si>
  <si>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</si>
  <si>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</si>
  <si>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</si>
  <si>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</si>
  <si>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</si>
  <si>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</si>
  <si>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</si>
  <si>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</si>
  <si>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</si>
  <si>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</si>
  <si>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</si>
  <si>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</si>
  <si>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</si>
  <si>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</si>
  <si>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</si>
  <si>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</si>
  <si>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</si>
  <si>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</si>
  <si>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</si>
  <si>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</si>
  <si>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</si>
  <si>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</si>
  <si>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</si>
  <si>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</si>
  <si>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</si>
  <si>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</si>
  <si>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</si>
  <si>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</si>
  <si>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</si>
  <si>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</si>
  <si>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</si>
  <si>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</si>
  <si>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</si>
  <si>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</si>
  <si>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</si>
  <si>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</si>
  <si>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</si>
  <si>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</si>
  <si>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</si>
  <si>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</si>
  <si>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</si>
  <si>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</si>
  <si>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</si>
  <si>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</si>
  <si>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</si>
  <si>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</si>
  <si>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</si>
  <si>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</si>
  <si>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</si>
  <si>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</si>
  <si>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</si>
  <si>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</si>
  <si>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</si>
  <si>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</si>
  <si>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</si>
  <si>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</si>
  <si>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</si>
  <si>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</si>
  <si>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</si>
  <si>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</si>
  <si>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</si>
  <si>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</si>
  <si>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</si>
  <si>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</si>
  <si>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</si>
  <si>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</si>
  <si>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</si>
  <si>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</si>
  <si>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</si>
  <si>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</si>
  <si>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</si>
  <si>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</si>
  <si>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</si>
  <si>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</si>
  <si>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</si>
  <si>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</si>
  <si>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</si>
  <si>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</si>
  <si>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</si>
  <si>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</si>
  <si>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</si>
  <si>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</si>
  <si>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</si>
  <si>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</si>
  <si>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</si>
  <si>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</si>
  <si>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</si>
  <si>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</si>
  <si>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</si>
  <si>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</si>
  <si>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</si>
  <si>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</si>
  <si>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</si>
  <si>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</si>
  <si>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</si>
  <si>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</si>
  <si>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</si>
  <si>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</si>
  <si>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</si>
  <si>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</si>
  <si>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</si>
  <si>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</si>
  <si>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</si>
  <si>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</si>
  <si>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</si>
  <si>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</si>
  <si>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</si>
  <si>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</si>
  <si>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</si>
  <si>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</si>
  <si>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</si>
  <si>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</si>
  <si>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</si>
  <si>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</si>
  <si>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</si>
  <si>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</si>
  <si>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</si>
  <si>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</si>
  <si>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</si>
  <si>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</si>
  <si>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</si>
  <si>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</si>
  <si>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</si>
  <si>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</si>
  <si>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</si>
  <si>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</si>
  <si>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</si>
  <si>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</si>
  <si>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</si>
  <si>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</si>
  <si>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</si>
  <si>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</si>
  <si>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</si>
  <si>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</si>
  <si>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</si>
  <si>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</si>
  <si>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</si>
  <si>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</si>
  <si>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</si>
  <si>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</si>
  <si>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</si>
  <si>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</si>
  <si>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</si>
  <si>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</si>
  <si>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</si>
  <si>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</si>
  <si>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</si>
  <si>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</si>
  <si>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</si>
  <si>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</si>
  <si>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</si>
  <si>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</si>
  <si>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</si>
  <si>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</si>
  <si>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</si>
  <si>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</si>
  <si>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</si>
  <si>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</si>
  <si>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</si>
  <si>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</si>
  <si>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</si>
  <si>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</si>
  <si>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</si>
  <si>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</si>
  <si>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</si>
  <si>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</si>
  <si>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</si>
  <si>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</si>
  <si>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</si>
  <si>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</si>
  <si>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</si>
  <si>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</si>
  <si>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</si>
  <si>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</si>
  <si>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</si>
  <si>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</si>
  <si>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</si>
  <si>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</si>
  <si>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</si>
  <si>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</si>
  <si>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</si>
  <si>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</si>
  <si>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</si>
  <si>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</si>
  <si>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</si>
  <si>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</si>
  <si>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</si>
  <si>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</si>
  <si>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</si>
  <si>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</si>
  <si>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</si>
  <si>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</si>
  <si>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</si>
  <si>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</si>
  <si>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</si>
  <si>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</si>
  <si>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</si>
  <si>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</si>
  <si>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</si>
  <si>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</si>
  <si>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</si>
  <si>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</si>
  <si>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</si>
  <si>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</si>
  <si>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</si>
  <si>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</si>
  <si>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</si>
  <si>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</si>
  <si>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</si>
  <si>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</si>
  <si>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</si>
  <si>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</si>
  <si>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</si>
  <si>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</si>
  <si>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</si>
  <si>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</si>
  <si>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</si>
  <si>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</si>
  <si>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</si>
  <si>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</si>
  <si>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</si>
  <si>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</si>
  <si>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</si>
  <si>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</si>
  <si>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</si>
  <si>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</si>
  <si>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</si>
  <si>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</si>
  <si>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</si>
  <si>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</si>
  <si>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</si>
  <si>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</si>
  <si>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</si>
  <si>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</si>
  <si>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</si>
  <si>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</si>
  <si>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</si>
  <si>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</si>
  <si>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</si>
  <si>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</si>
  <si>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</si>
  <si>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</si>
  <si>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</si>
  <si>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</si>
  <si>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</si>
  <si>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</si>
  <si>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</si>
  <si>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</si>
  <si>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</si>
  <si>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</si>
  <si>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</si>
  <si>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</si>
  <si>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</si>
  <si>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</si>
  <si>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</si>
  <si>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</si>
  <si>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</si>
  <si>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</si>
  <si>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</si>
  <si>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</si>
  <si>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</si>
  <si>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</si>
  <si>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</si>
  <si>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</si>
  <si>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</si>
  <si>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</si>
  <si>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</si>
  <si>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</si>
  <si>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</si>
  <si>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</si>
  <si>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</si>
  <si>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</si>
  <si>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</si>
  <si>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</si>
  <si>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</si>
  <si>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</si>
  <si>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</si>
  <si>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</si>
  <si>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</si>
  <si>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</si>
  <si>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</si>
  <si>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</si>
  <si>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</si>
  <si>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</si>
  <si>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</si>
  <si>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</si>
  <si>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</si>
  <si>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</si>
  <si>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</si>
  <si>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</si>
  <si>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</si>
  <si>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</si>
  <si>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</si>
  <si>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</si>
  <si>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</si>
  <si>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</si>
  <si>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</si>
  <si>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</si>
  <si>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</si>
  <si>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</si>
  <si>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</si>
  <si>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</si>
  <si>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</si>
  <si>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</si>
  <si>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</si>
  <si>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</si>
  <si>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</si>
  <si>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</si>
  <si>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</si>
  <si>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</si>
  <si>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</si>
  <si>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</si>
  <si>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</si>
  <si>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</si>
  <si>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</si>
  <si>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</si>
  <si>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</si>
  <si>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</si>
  <si>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</si>
  <si>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</si>
  <si>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</si>
  <si>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</si>
  <si>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</si>
  <si>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</si>
  <si>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</si>
  <si>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</si>
  <si>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</si>
  <si>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</si>
  <si>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</si>
  <si>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</si>
  <si>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</si>
  <si>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</si>
  <si>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</si>
  <si>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</si>
  <si>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</si>
  <si>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</si>
  <si>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</si>
  <si>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</si>
  <si>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</si>
  <si>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</si>
  <si>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</si>
  <si>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</si>
  <si>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</si>
  <si>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</si>
  <si>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</si>
  <si>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</si>
  <si>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</si>
  <si>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</si>
  <si>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</si>
  <si>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</si>
  <si>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</si>
  <si>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</si>
  <si>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</si>
  <si>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</si>
  <si>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</si>
  <si>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</si>
  <si>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</si>
  <si>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</si>
  <si>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</si>
  <si>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</si>
  <si>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</si>
  <si>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</si>
  <si>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</si>
  <si>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</si>
  <si>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</si>
  <si>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</si>
  <si>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</si>
  <si>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</si>
  <si>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</si>
  <si>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</si>
  <si>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</si>
  <si>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</si>
  <si>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</si>
  <si>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</si>
  <si>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</si>
  <si>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</si>
  <si>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</si>
  <si>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</si>
  <si>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</si>
  <si>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</si>
  <si>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</si>
  <si>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</si>
  <si>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</si>
  <si>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</si>
  <si>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</si>
  <si>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</si>
  <si>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</si>
  <si>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</si>
  <si>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</si>
  <si>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</si>
  <si>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</si>
  <si>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</si>
  <si>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</si>
  <si>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</si>
  <si>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</si>
  <si>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</si>
  <si>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</si>
  <si>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</si>
  <si>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</si>
  <si>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</si>
  <si>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</si>
  <si>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</si>
  <si>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</si>
  <si>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</si>
  <si>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</si>
  <si>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</si>
  <si>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</si>
  <si>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</si>
  <si>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</si>
  <si>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</si>
  <si>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</si>
  <si>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</si>
  <si>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</si>
  <si>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</si>
  <si>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</si>
  <si>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</si>
  <si>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</si>
  <si>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</si>
  <si>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</si>
  <si>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</si>
  <si>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</si>
  <si>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</si>
  <si>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</si>
  <si>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</si>
  <si>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</si>
  <si>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</si>
  <si>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</si>
  <si>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</si>
  <si>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</si>
  <si>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</si>
  <si>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</si>
  <si>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</si>
  <si>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</si>
  <si>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</si>
  <si>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</si>
  <si>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</si>
  <si>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</si>
  <si>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</si>
  <si>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</si>
  <si>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</si>
  <si>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</si>
  <si>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</si>
  <si>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</si>
  <si>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</si>
  <si>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</si>
  <si>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</si>
  <si>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</si>
  <si>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</si>
  <si>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</si>
  <si>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</si>
  <si>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</si>
  <si>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</si>
  <si>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</si>
  <si>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</si>
  <si>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</si>
  <si>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</si>
  <si>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</si>
  <si>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</si>
  <si>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</si>
  <si>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</si>
  <si>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</si>
  <si>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</si>
  <si>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</si>
  <si>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</si>
  <si>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</si>
  <si>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</si>
  <si>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</si>
  <si>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</si>
  <si>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</si>
  <si>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</si>
  <si>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</si>
  <si>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</si>
  <si>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</si>
  <si>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</si>
  <si>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</si>
  <si>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</si>
  <si>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</si>
  <si>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</si>
  <si>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</si>
  <si>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</si>
  <si>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</si>
  <si>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</si>
  <si>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</si>
  <si>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</si>
  <si>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</si>
  <si>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</si>
  <si>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</si>
  <si>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</si>
  <si>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</si>
  <si>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</si>
  <si>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</si>
  <si>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</si>
  <si>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</si>
  <si>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</si>
  <si>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</si>
  <si>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</si>
  <si>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</si>
  <si>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</si>
  <si>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</si>
  <si>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</si>
  <si>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</si>
  <si>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</si>
  <si>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</si>
  <si>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</si>
  <si>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</si>
  <si>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</si>
  <si>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</si>
  <si>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</si>
  <si>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</si>
  <si>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</si>
  <si>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</si>
  <si>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</si>
  <si>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</si>
  <si>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</si>
  <si>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</si>
  <si>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</si>
  <si>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</si>
  <si>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</si>
  <si>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</si>
  <si>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</si>
  <si>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</si>
  <si>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</si>
  <si>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</si>
  <si>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</si>
  <si>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</si>
  <si>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</si>
  <si>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</si>
  <si>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</si>
  <si>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</si>
  <si>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</si>
  <si>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</si>
  <si>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</si>
  <si>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</si>
  <si>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</si>
  <si>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</si>
  <si>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</si>
  <si>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</si>
  <si>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</si>
  <si>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</si>
  <si>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</si>
  <si>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</si>
  <si>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</si>
  <si>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</si>
  <si>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</si>
  <si>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</si>
  <si>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</si>
  <si>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</si>
  <si>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</si>
  <si>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</si>
  <si>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</si>
  <si>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</si>
  <si>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</si>
  <si>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</si>
  <si>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</si>
  <si>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</si>
  <si>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</si>
  <si>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</si>
  <si>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</si>
  <si>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</si>
  <si>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</si>
  <si>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</si>
  <si>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</si>
  <si>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</si>
  <si>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</si>
  <si>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</si>
  <si>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</si>
  <si>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</si>
  <si>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</si>
  <si>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</si>
  <si>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</si>
  <si>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</si>
  <si>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</si>
  <si>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</si>
  <si>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</si>
  <si>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</si>
  <si>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</si>
  <si>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</si>
  <si>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</si>
  <si>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</si>
  <si>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</si>
  <si>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</si>
  <si>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</si>
  <si>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</si>
  <si>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</si>
  <si>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</si>
  <si>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</si>
  <si>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</si>
  <si>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</si>
  <si>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</si>
  <si>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</si>
  <si>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</si>
  <si>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</si>
  <si>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</si>
  <si>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</si>
  <si>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</si>
  <si>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</si>
  <si>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</si>
  <si>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</si>
  <si>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</si>
  <si>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</si>
  <si>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</si>
  <si>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</si>
  <si>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</si>
  <si>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</si>
  <si>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</si>
  <si>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</si>
  <si>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</si>
  <si>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</si>
  <si>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</si>
  <si>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</si>
  <si>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</si>
  <si>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</si>
  <si>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</si>
  <si>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</si>
  <si>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</si>
  <si>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</si>
  <si>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</si>
  <si>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</si>
  <si>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</si>
  <si>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</si>
  <si>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</si>
  <si>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</si>
  <si>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</si>
  <si>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</si>
  <si>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</si>
  <si>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</si>
  <si>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</si>
  <si>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</si>
  <si>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</si>
  <si>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</si>
  <si>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</si>
  <si>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</si>
  <si>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</si>
  <si>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</si>
  <si>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</si>
  <si>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</si>
  <si>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</si>
  <si>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</si>
  <si>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</si>
  <si>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</si>
  <si>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</si>
  <si>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</si>
  <si>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</si>
  <si>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</si>
  <si>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</si>
  <si>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</si>
  <si>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</si>
  <si>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</si>
  <si>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</si>
  <si>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</si>
  <si>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</si>
  <si>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</si>
  <si>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</si>
  <si>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</si>
  <si>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</si>
  <si>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</si>
  <si>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</si>
  <si>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</si>
  <si>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</si>
  <si>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</si>
  <si>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</si>
  <si>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</si>
  <si>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</si>
  <si>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</si>
  <si>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</si>
  <si>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</si>
  <si>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</si>
  <si>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</si>
  <si>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</si>
  <si>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</si>
  <si>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</si>
  <si>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</si>
  <si>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</si>
  <si>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</si>
  <si>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</si>
  <si>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</si>
  <si>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</si>
  <si>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</si>
  <si>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</si>
  <si>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</si>
  <si>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</si>
  <si>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</si>
  <si>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</si>
  <si>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</si>
  <si>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</si>
  <si>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</si>
  <si>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</si>
  <si>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</si>
  <si>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</si>
  <si>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</si>
  <si>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</si>
  <si>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</si>
  <si>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</si>
  <si>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</si>
  <si>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</si>
  <si>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</si>
  <si>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</si>
  <si>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</si>
  <si>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</si>
  <si>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</si>
  <si>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</si>
  <si>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</si>
  <si>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</si>
  <si>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</si>
  <si>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</si>
  <si>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</si>
  <si>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</si>
  <si>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</si>
  <si>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</si>
  <si>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</si>
  <si>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</si>
  <si>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</si>
  <si>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</si>
  <si>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</si>
  <si>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</si>
  <si>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</si>
  <si>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</si>
  <si>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</si>
  <si>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</si>
  <si>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</si>
  <si>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</si>
  <si>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</si>
  <si>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</si>
  <si>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</si>
  <si>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</si>
  <si>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</si>
  <si>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</si>
  <si>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</si>
  <si>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</si>
  <si>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</si>
  <si>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</si>
  <si>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</si>
  <si>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</si>
  <si>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</si>
  <si>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</si>
  <si>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</si>
  <si>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</si>
  <si>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</si>
  <si>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</si>
  <si>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</si>
  <si>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</si>
  <si>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</si>
  <si>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</si>
  <si>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</si>
  <si>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</si>
  <si>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</si>
  <si>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</si>
  <si>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</si>
  <si>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</si>
  <si>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</si>
  <si>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</si>
  <si>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</si>
  <si>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</si>
  <si>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</si>
  <si>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</si>
  <si>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</si>
  <si>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</si>
  <si>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</si>
  <si>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</si>
  <si>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</si>
  <si>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</si>
  <si>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</si>
  <si>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</si>
  <si>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</si>
  <si>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</si>
  <si>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</si>
  <si>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</si>
  <si>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</si>
  <si>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</si>
  <si>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</si>
  <si>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</si>
  <si>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</si>
  <si>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</si>
  <si>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</si>
  <si>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</si>
  <si>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</si>
  <si>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</si>
  <si>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</si>
  <si>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</si>
  <si>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</si>
  <si>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</si>
  <si>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</si>
  <si>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</si>
  <si>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</si>
  <si>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</si>
  <si>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</si>
  <si>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</si>
  <si>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</si>
  <si>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</si>
  <si>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</si>
  <si>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</si>
  <si>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</si>
  <si>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</si>
  <si>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</si>
  <si>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</si>
  <si>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</si>
  <si>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</si>
  <si>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</si>
  <si>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</si>
  <si>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</si>
  <si>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</si>
  <si>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</si>
  <si>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</si>
  <si>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</si>
  <si>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</si>
  <si>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</si>
  <si>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</si>
  <si>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</si>
  <si>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</si>
  <si>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</si>
  <si>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</si>
  <si>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</si>
  <si>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</si>
  <si>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</si>
  <si>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</si>
  <si>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</si>
  <si>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</si>
  <si>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</si>
  <si>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</si>
  <si>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</si>
  <si>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</si>
  <si>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</si>
  <si>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</si>
  <si>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</si>
  <si>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</si>
  <si>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</si>
  <si>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</si>
  <si>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</si>
  <si>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</si>
  <si>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</si>
  <si>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</si>
  <si>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</si>
  <si>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</si>
  <si>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</si>
  <si>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</si>
  <si>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</si>
  <si>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</si>
  <si>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</si>
  <si>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</si>
  <si>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</si>
  <si>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</si>
  <si>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</si>
  <si>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</si>
  <si>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</si>
  <si>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</si>
  <si>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</si>
  <si>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</si>
  <si>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</si>
  <si>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</si>
  <si>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</si>
  <si>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</si>
  <si>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</si>
  <si>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</si>
  <si>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</si>
  <si>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</si>
  <si>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</si>
  <si>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</si>
  <si>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</si>
  <si>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</si>
  <si>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</si>
  <si>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</si>
  <si>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</si>
  <si>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</si>
  <si>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</si>
  <si>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</si>
  <si>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</si>
  <si>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</si>
  <si>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</si>
  <si>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</si>
  <si>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</si>
  <si>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</si>
  <si>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</si>
  <si>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</si>
  <si>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</si>
  <si>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</si>
  <si>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</si>
  <si>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</si>
  <si>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</si>
  <si>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</si>
  <si>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</si>
  <si>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</si>
  <si>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</si>
  <si>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</si>
  <si>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</si>
  <si>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</si>
  <si>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</si>
  <si>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</si>
  <si>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</si>
  <si>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</si>
  <si>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</si>
  <si>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</si>
  <si>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</si>
  <si>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</si>
  <si>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</si>
  <si>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</si>
  <si>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</si>
  <si>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</si>
  <si>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</si>
  <si>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</si>
  <si>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</si>
  <si>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</si>
  <si>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</si>
  <si>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</si>
  <si>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</si>
  <si>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</si>
  <si>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</si>
  <si>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</si>
  <si>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</si>
  <si>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</si>
  <si>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</si>
  <si>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</si>
  <si>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</si>
  <si>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</si>
  <si>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</si>
  <si>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</si>
  <si>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</si>
  <si>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</si>
  <si>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</si>
  <si>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</si>
  <si>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</si>
  <si>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</si>
  <si>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</si>
  <si>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</si>
  <si>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</si>
  <si>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</si>
  <si>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</si>
  <si>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</si>
  <si>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</si>
  <si>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</si>
  <si>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</si>
  <si>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</si>
  <si>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</si>
  <si>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</si>
  <si>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</si>
  <si>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</si>
  <si>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</si>
  <si>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</si>
  <si>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</si>
  <si>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</si>
  <si>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</si>
  <si>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</si>
  <si>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</si>
  <si>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</si>
  <si>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</si>
  <si>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</si>
  <si>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</si>
  <si>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</si>
  <si>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</si>
  <si>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</si>
  <si>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</si>
  <si>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</si>
  <si>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</si>
  <si>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</si>
  <si>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</si>
  <si>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</si>
  <si>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</si>
  <si>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</si>
  <si>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</si>
  <si>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</si>
  <si>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</si>
  <si>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</si>
  <si>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</si>
  <si>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</si>
  <si>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</si>
  <si>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</si>
  <si>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</si>
  <si>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</si>
  <si>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</si>
  <si>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</si>
  <si>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</si>
  <si>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</si>
  <si>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</si>
  <si>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</si>
  <si>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</si>
  <si>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</si>
  <si>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</si>
  <si>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</si>
  <si>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</si>
  <si>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</si>
  <si>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</si>
  <si>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</si>
  <si>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</si>
  <si>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</si>
  <si>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</si>
  <si>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</si>
  <si>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</si>
  <si>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</si>
  <si>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</si>
  <si>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</si>
  <si>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</si>
  <si>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</si>
  <si>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</si>
  <si>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</si>
  <si>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</si>
  <si>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</si>
  <si>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</si>
  <si>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</si>
  <si>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</si>
  <si>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</si>
  <si>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</si>
  <si>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</si>
  <si>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</si>
  <si>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</si>
  <si>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</si>
  <si>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</si>
  <si>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</si>
  <si>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</si>
  <si>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</si>
  <si>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</si>
  <si>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</si>
  <si>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</si>
  <si>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</si>
  <si>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</si>
  <si>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</si>
  <si>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</si>
  <si>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</si>
  <si>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</si>
  <si>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</si>
  <si>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</si>
  <si>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</si>
  <si>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</si>
  <si>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</si>
  <si>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</si>
  <si>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</si>
  <si>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</si>
  <si>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</si>
  <si>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</si>
  <si>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</si>
  <si>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</si>
  <si>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</si>
  <si>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</si>
  <si>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</si>
  <si>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</si>
  <si>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</si>
  <si>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</si>
  <si>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</si>
  <si>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</si>
  <si>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</si>
  <si>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</si>
  <si>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</si>
  <si>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</si>
  <si>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</si>
  <si>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</si>
  <si>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</si>
  <si>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</si>
  <si>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</si>
  <si>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</si>
  <si>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</si>
  <si>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</si>
  <si>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</si>
  <si>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</si>
  <si>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</si>
  <si>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</si>
  <si>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</si>
  <si>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</si>
  <si>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</si>
  <si>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</si>
  <si>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</si>
  <si>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</si>
  <si>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</si>
  <si>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</si>
  <si>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</si>
  <si>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</si>
  <si>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</si>
  <si>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</si>
  <si>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</si>
  <si>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</si>
  <si>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</si>
  <si>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</si>
  <si>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</si>
  <si>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</si>
  <si>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</si>
  <si>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</si>
  <si>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</si>
  <si>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</si>
  <si>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</si>
  <si>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</si>
  <si>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</si>
  <si>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</si>
  <si>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</si>
  <si>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</si>
  <si>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</si>
  <si>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</si>
  <si>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</si>
  <si>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</si>
  <si>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</si>
  <si>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</si>
  <si>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</si>
  <si>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</si>
  <si>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</si>
  <si>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</si>
  <si>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</si>
  <si>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</si>
  <si>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</si>
  <si>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</si>
  <si>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</si>
  <si>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</si>
  <si>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</si>
  <si>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</si>
  <si>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</si>
  <si>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</si>
  <si>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</si>
  <si>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</si>
  <si>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</si>
  <si>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</si>
  <si>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</si>
  <si>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</si>
  <si>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</si>
  <si>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</si>
  <si>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</si>
  <si>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</si>
  <si>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</si>
  <si>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</si>
  <si>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</si>
  <si>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</si>
  <si>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</si>
  <si>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</si>
  <si>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</si>
  <si>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</si>
  <si>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</si>
  <si>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</si>
  <si>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</si>
  <si>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</si>
  <si>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</si>
  <si>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</si>
  <si>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</si>
  <si>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</si>
  <si>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</si>
  <si>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</si>
  <si>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</si>
  <si>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</si>
  <si>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</si>
  <si>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</si>
  <si>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</si>
  <si>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</si>
  <si>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</si>
  <si>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</si>
  <si>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</si>
  <si>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</si>
  <si>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</si>
  <si>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</si>
  <si>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</si>
  <si>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</si>
  <si>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</si>
  <si>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</si>
  <si>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</si>
  <si>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</si>
  <si>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</si>
  <si>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</si>
  <si>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</si>
  <si>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</si>
  <si>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</si>
  <si>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</si>
  <si>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</si>
  <si>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</si>
  <si>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</si>
  <si>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</si>
  <si>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</si>
  <si>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</si>
  <si>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</si>
  <si>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</si>
  <si>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</si>
  <si>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</si>
  <si>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</si>
  <si>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</si>
  <si>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</si>
  <si>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</si>
  <si>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</si>
  <si>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</si>
  <si>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</si>
  <si>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</si>
  <si>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</si>
  <si>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</si>
  <si>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</si>
  <si>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</si>
  <si>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</si>
  <si>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</si>
  <si>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</si>
  <si>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</si>
  <si>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</si>
  <si>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</si>
  <si>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</si>
  <si>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</si>
  <si>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</si>
  <si>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</si>
  <si>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</si>
  <si>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</si>
  <si>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</si>
  <si>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</si>
  <si>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</si>
  <si>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</si>
  <si>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</si>
  <si>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</si>
  <si>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</si>
  <si>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</si>
  <si>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</si>
  <si>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</si>
  <si>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</si>
  <si>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</si>
  <si>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</si>
  <si>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</si>
  <si>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</si>
  <si>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</si>
  <si>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</si>
  <si>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</si>
  <si>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</si>
  <si>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</si>
  <si>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</si>
  <si>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</si>
  <si>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</si>
  <si>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</si>
  <si>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</si>
  <si>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</si>
  <si>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</si>
  <si>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</si>
  <si>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</si>
  <si>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</si>
  <si>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</si>
  <si>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</si>
  <si>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</si>
  <si>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</si>
  <si>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</si>
  <si>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</si>
  <si>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</si>
  <si>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</si>
  <si>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</si>
  <si>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</si>
  <si>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</si>
  <si>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</si>
  <si>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</si>
  <si>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</si>
  <si>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</si>
  <si>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</si>
  <si>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</si>
  <si>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</si>
  <si>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</si>
  <si>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</si>
  <si>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</si>
  <si>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</si>
  <si>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</si>
  <si>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</si>
  <si>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</si>
  <si>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</si>
  <si>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</si>
  <si>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</si>
  <si>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</si>
  <si>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</si>
  <si>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</si>
  <si>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</si>
  <si>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</si>
  <si>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</si>
  <si>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</si>
  <si>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</si>
  <si>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</si>
  <si>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</si>
  <si>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</si>
  <si>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</si>
  <si>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</si>
  <si>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</si>
  <si>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</si>
  <si>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</si>
  <si>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</si>
  <si>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</si>
  <si>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</si>
  <si>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</si>
  <si>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</si>
  <si>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</si>
  <si>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</si>
  <si>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</si>
  <si>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</si>
  <si>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</si>
  <si>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</si>
  <si>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</si>
  <si>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</si>
  <si>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</si>
  <si>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</si>
  <si>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</si>
  <si>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</si>
  <si>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</si>
  <si>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</si>
  <si>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</si>
  <si>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</si>
  <si>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</si>
  <si>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</si>
  <si>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</si>
  <si>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</si>
  <si>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</si>
  <si>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</si>
  <si>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</si>
  <si>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</si>
  <si>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</si>
  <si>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</si>
  <si>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</si>
  <si>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</si>
  <si>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</si>
  <si>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</si>
  <si>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</si>
  <si>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</si>
  <si>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</si>
  <si>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</si>
  <si>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</si>
  <si>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</si>
  <si>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</si>
  <si>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</si>
  <si>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</si>
  <si>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</si>
  <si>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</si>
  <si>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</si>
  <si>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</si>
  <si>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</si>
  <si>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</si>
  <si>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</si>
  <si>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</si>
  <si>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</si>
  <si>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</si>
  <si>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</si>
  <si>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</si>
  <si>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</si>
  <si>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</si>
  <si>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</si>
  <si>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</si>
  <si>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</si>
  <si>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</si>
  <si>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</si>
  <si>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</si>
  <si>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</si>
  <si>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</si>
  <si>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</si>
  <si>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</si>
  <si>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</si>
  <si>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</si>
  <si>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</si>
  <si>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</si>
  <si>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</si>
  <si>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</si>
  <si>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</si>
  <si>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</si>
  <si>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</si>
  <si>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</si>
  <si>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</si>
  <si>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</si>
  <si>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</si>
  <si>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</si>
  <si>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</si>
  <si>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</si>
  <si>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</si>
  <si>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</si>
  <si>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</si>
  <si>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</si>
  <si>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</si>
  <si>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</si>
  <si>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</si>
  <si>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</si>
  <si>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</si>
  <si>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</si>
  <si>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</si>
  <si>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</si>
  <si>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</si>
  <si>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</si>
  <si>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</si>
  <si>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</si>
  <si>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</si>
  <si>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</si>
  <si>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</si>
  <si>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</si>
  <si>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</si>
  <si>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</si>
  <si>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</si>
  <si>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</si>
  <si>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</si>
  <si>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</si>
  <si>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</si>
  <si>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</si>
  <si>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</si>
  <si>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</si>
  <si>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</si>
  <si>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</si>
  <si>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</si>
  <si>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</si>
  <si>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</si>
  <si>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</si>
  <si>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</si>
  <si>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</si>
  <si>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</si>
  <si>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</si>
  <si>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</si>
  <si>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</si>
  <si>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</si>
  <si>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</si>
  <si>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</si>
  <si>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</si>
  <si>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</si>
  <si>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</si>
  <si>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</si>
  <si>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</si>
  <si>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</si>
  <si>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</si>
  <si>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</si>
  <si>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</si>
  <si>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</si>
  <si>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</si>
  <si>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</si>
  <si>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</si>
  <si>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</si>
  <si>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</si>
  <si>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</si>
  <si>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</si>
  <si>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</si>
  <si>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</si>
  <si>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</si>
  <si>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</si>
  <si>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</si>
  <si>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</si>
  <si>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</si>
  <si>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</si>
  <si>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</si>
  <si>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</si>
  <si>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</si>
  <si>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</si>
  <si>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</si>
  <si>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</si>
  <si>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</si>
  <si>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</si>
  <si>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</si>
  <si>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</si>
  <si>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</si>
  <si>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</si>
  <si>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</si>
  <si>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</si>
  <si>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</si>
  <si>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</si>
  <si>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</si>
  <si>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</si>
  <si>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</si>
  <si>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</si>
  <si>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</si>
  <si>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</si>
  <si>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</si>
  <si>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</si>
  <si>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</si>
  <si>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</si>
  <si>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</si>
  <si>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</si>
  <si>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</si>
  <si>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</si>
  <si>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</si>
  <si>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</si>
  <si>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</si>
  <si>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</si>
  <si>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</si>
  <si>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</si>
  <si>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</si>
  <si>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</si>
  <si>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</si>
  <si>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</si>
  <si>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</si>
  <si>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</si>
  <si>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</si>
  <si>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</si>
  <si>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</si>
  <si>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</si>
  <si>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</si>
  <si>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</si>
  <si>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</si>
  <si>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</si>
  <si>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</si>
  <si>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</si>
  <si>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</si>
  <si>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</si>
  <si>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</si>
  <si>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</si>
  <si>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</si>
  <si>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</si>
  <si>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</si>
  <si>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</si>
  <si>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</si>
  <si>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</si>
  <si>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</si>
  <si>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</si>
  <si>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</si>
  <si>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</si>
  <si>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</si>
  <si>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</si>
  <si>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</si>
  <si>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</si>
  <si>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</si>
  <si>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</si>
  <si>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</si>
  <si>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</si>
  <si>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</si>
  <si>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</si>
  <si>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</si>
  <si>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</si>
  <si>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</si>
  <si>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</si>
  <si>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</si>
  <si>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</si>
  <si>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</si>
  <si>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</si>
  <si>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</si>
  <si>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</si>
  <si>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</si>
  <si>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</si>
  <si>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</si>
  <si>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</si>
  <si>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</si>
  <si>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</si>
  <si>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</si>
  <si>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</si>
  <si>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</si>
  <si>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</si>
  <si>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</si>
  <si>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</si>
  <si>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</si>
  <si>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</si>
  <si>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</si>
  <si>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</si>
  <si>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</si>
  <si>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</si>
  <si>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</si>
  <si>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</si>
  <si>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</si>
  <si>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</si>
  <si>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</si>
  <si>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</si>
  <si>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</si>
  <si>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</si>
  <si>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</si>
  <si>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</si>
  <si>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</si>
  <si>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</si>
  <si>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</si>
  <si>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</si>
  <si>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</si>
  <si>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</si>
  <si>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</si>
  <si>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</si>
  <si>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</si>
  <si>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</si>
  <si>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</si>
  <si>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</si>
  <si>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</si>
  <si>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</si>
  <si>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</si>
  <si>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</si>
  <si>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</si>
  <si>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</si>
  <si>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</si>
  <si>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</si>
  <si>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</si>
  <si>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</si>
  <si>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</si>
  <si>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</si>
  <si>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</si>
  <si>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</si>
  <si>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</si>
  <si>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</si>
  <si>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</si>
  <si>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</si>
  <si>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</si>
  <si>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</si>
  <si>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</si>
  <si>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</si>
  <si>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</si>
  <si>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</si>
  <si>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</si>
  <si>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</si>
  <si>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</si>
  <si>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</si>
  <si>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</si>
  <si>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</si>
  <si>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</si>
  <si>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</si>
  <si>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</si>
  <si>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</si>
  <si>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</si>
  <si>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</si>
  <si>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</si>
  <si>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</si>
  <si>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</si>
  <si>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</si>
  <si>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</si>
  <si>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</si>
  <si>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</si>
  <si>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</si>
  <si>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</si>
  <si>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</si>
  <si>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</si>
  <si>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</si>
  <si>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</si>
  <si>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</si>
  <si>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</si>
  <si>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</si>
  <si>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</si>
  <si>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</si>
  <si>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</si>
  <si>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</si>
  <si>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</si>
  <si>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</si>
  <si>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</si>
  <si>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</si>
  <si>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</si>
  <si>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</si>
  <si>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</si>
  <si>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</si>
  <si>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</si>
  <si>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</si>
  <si>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</si>
  <si>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</si>
  <si>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</si>
  <si>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</si>
  <si>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</si>
  <si>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</si>
  <si>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</si>
  <si>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</si>
  <si>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</si>
  <si>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</si>
  <si>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</si>
  <si>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</si>
  <si>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</si>
  <si>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</si>
  <si>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</si>
  <si>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</si>
  <si>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</si>
  <si>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</si>
  <si>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</si>
  <si>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</si>
  <si>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</si>
  <si>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</si>
  <si>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</si>
  <si>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</si>
  <si>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</si>
  <si>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</si>
  <si>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</si>
  <si>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</si>
  <si>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</si>
  <si>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</si>
  <si>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</si>
  <si>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</si>
  <si>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</si>
  <si>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</si>
  <si>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</si>
  <si>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</si>
  <si>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</si>
  <si>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</si>
  <si>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</si>
  <si>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</si>
  <si>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</si>
  <si>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</si>
  <si>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</si>
  <si>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</si>
  <si>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</si>
  <si>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</si>
  <si>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</si>
  <si>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</si>
  <si>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</si>
  <si>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</si>
  <si>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</si>
  <si>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</si>
  <si>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</si>
  <si>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</si>
  <si>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</si>
  <si>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</si>
  <si>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</si>
  <si>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</si>
  <si>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</si>
  <si>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</si>
  <si>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</si>
  <si>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</si>
  <si>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</si>
  <si>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</si>
  <si>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</si>
  <si>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</si>
  <si>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</si>
  <si>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</si>
  <si>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</si>
  <si>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</si>
  <si>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</si>
  <si>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</si>
  <si>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</si>
  <si>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</si>
  <si>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</si>
  <si>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</si>
  <si>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</si>
  <si>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</si>
  <si>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</si>
  <si>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</si>
  <si>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</si>
  <si>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</si>
  <si>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</si>
  <si>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</si>
  <si>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</si>
  <si>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</si>
  <si>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</si>
  <si>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</si>
  <si>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</si>
  <si>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</si>
  <si>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</si>
  <si>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</si>
  <si>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</si>
  <si>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</si>
  <si>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</si>
  <si>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</si>
  <si>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</si>
  <si>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</si>
  <si>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</si>
  <si>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</si>
  <si>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</si>
  <si>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</si>
  <si>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</si>
  <si>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</si>
  <si>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</si>
  <si>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</si>
  <si>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</si>
  <si>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</si>
  <si>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</si>
  <si>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</si>
  <si>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</si>
  <si>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</si>
  <si>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</si>
  <si>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</si>
  <si>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</si>
  <si>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</si>
  <si>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</si>
  <si>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</si>
  <si>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</si>
  <si>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</si>
  <si>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</si>
  <si>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</si>
  <si>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</si>
  <si>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</si>
  <si>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</si>
  <si>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</si>
  <si>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</si>
  <si>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</si>
  <si>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</si>
  <si>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</si>
  <si>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</si>
  <si>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</si>
  <si>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</si>
  <si>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</si>
  <si>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</si>
  <si>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</si>
  <si>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</si>
  <si>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</si>
  <si>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</si>
  <si>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</si>
  <si>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</si>
  <si>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</si>
  <si>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</si>
  <si>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</si>
  <si>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</si>
  <si>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</si>
  <si>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</si>
  <si>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</si>
  <si>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</si>
  <si>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</si>
  <si>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</si>
  <si>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</si>
  <si>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</si>
  <si>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</si>
  <si>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</si>
  <si>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</si>
  <si>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</si>
  <si>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</si>
  <si>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</si>
  <si>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</si>
  <si>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</si>
  <si>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</si>
  <si>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</si>
  <si>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</si>
  <si>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</si>
  <si>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</si>
  <si>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</si>
  <si>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</si>
  <si>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</si>
  <si>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</si>
  <si>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</si>
  <si>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</si>
  <si>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</si>
  <si>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</si>
  <si>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</si>
  <si>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</si>
  <si>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</si>
  <si>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</si>
  <si>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</si>
  <si>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</si>
  <si>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</si>
  <si>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</si>
  <si>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</si>
  <si>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</si>
  <si>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</si>
  <si>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</si>
  <si>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</si>
  <si>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</si>
  <si>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</si>
  <si>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</si>
  <si>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</si>
  <si>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</si>
  <si>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</si>
  <si>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</si>
  <si>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</si>
  <si>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</si>
  <si>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</si>
  <si>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</si>
  <si>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</si>
  <si>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</si>
  <si>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</si>
  <si>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</si>
  <si>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</si>
  <si>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</si>
  <si>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</si>
  <si>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</si>
  <si>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</si>
  <si>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</si>
  <si>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</si>
  <si>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</si>
  <si>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</si>
  <si>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</si>
  <si>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</si>
  <si>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</si>
  <si>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</si>
  <si>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</si>
  <si>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</si>
  <si>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</si>
  <si>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</si>
  <si>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</si>
  <si>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</si>
  <si>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</si>
  <si>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</si>
  <si>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</si>
  <si>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</si>
  <si>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</si>
  <si>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</si>
  <si>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</si>
  <si>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</si>
  <si>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</si>
  <si>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</si>
  <si>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</si>
  <si>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</si>
  <si>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</si>
  <si>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</si>
  <si>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</si>
  <si>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</si>
  <si>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</si>
  <si>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</si>
  <si>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</si>
  <si>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</si>
  <si>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</si>
  <si>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</si>
  <si>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</si>
  <si>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</si>
  <si>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</si>
  <si>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</si>
  <si>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</si>
  <si>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</si>
  <si>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</si>
  <si>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</si>
  <si>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</si>
  <si>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</si>
  <si>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</si>
  <si>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</si>
  <si>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</si>
  <si>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</si>
  <si>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</si>
  <si>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</si>
  <si>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</si>
  <si>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</si>
  <si>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</si>
  <si>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</si>
  <si>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</si>
  <si>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</si>
  <si>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</si>
  <si>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</si>
  <si>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</si>
  <si>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</si>
  <si>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</si>
  <si>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</si>
  <si>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</si>
  <si>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</si>
  <si>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</si>
  <si>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</si>
  <si>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</si>
  <si>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</si>
  <si>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</si>
  <si>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</si>
  <si>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</si>
  <si>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</si>
  <si>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</si>
  <si>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</si>
  <si>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</si>
  <si>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</si>
  <si>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</si>
  <si>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</si>
  <si>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</si>
  <si>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</si>
  <si>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</si>
  <si>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</si>
  <si>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</si>
  <si>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</si>
  <si>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</si>
  <si>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</si>
  <si>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</si>
  <si>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</si>
  <si>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</si>
  <si>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</si>
  <si>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</si>
  <si>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</si>
  <si>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</si>
  <si>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</si>
  <si>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</si>
  <si>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</si>
  <si>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</si>
  <si>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</si>
  <si>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</si>
  <si>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</si>
  <si>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</si>
  <si>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</si>
  <si>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</si>
  <si>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</si>
  <si>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</si>
  <si>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</si>
  <si>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</si>
  <si>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</si>
  <si>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</si>
  <si>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</si>
  <si>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</si>
  <si>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</si>
  <si>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</si>
  <si>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</si>
  <si>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</si>
  <si>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</si>
  <si>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</si>
  <si>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</si>
  <si>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</si>
  <si>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</si>
  <si>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</si>
  <si>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</si>
  <si>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</si>
  <si>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</si>
  <si>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</si>
  <si>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</si>
  <si>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</si>
  <si>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</si>
  <si>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</si>
  <si>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</si>
  <si>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</si>
  <si>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</si>
  <si>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</si>
  <si>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</si>
  <si>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</si>
  <si>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</si>
  <si>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</si>
  <si>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</si>
  <si>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</si>
  <si>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</si>
  <si>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</si>
  <si>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</si>
  <si>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</si>
  <si>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</si>
  <si>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</si>
  <si>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</si>
  <si>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</si>
  <si>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</si>
  <si>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</si>
  <si>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</si>
  <si>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</si>
  <si>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</si>
  <si>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</si>
  <si>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</si>
  <si>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</si>
  <si>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</si>
  <si>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</si>
  <si>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</si>
  <si>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</si>
  <si>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</si>
  <si>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</si>
  <si>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</si>
  <si>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</si>
  <si>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</si>
  <si>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</si>
  <si>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</si>
  <si>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</si>
  <si>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</si>
  <si>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</si>
  <si>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</si>
  <si>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</si>
  <si>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</si>
  <si>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</si>
  <si>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</si>
  <si>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</si>
  <si>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</si>
  <si>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</si>
  <si>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</si>
  <si>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</si>
  <si>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</si>
  <si>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</si>
  <si>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</si>
  <si>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</si>
  <si>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</si>
  <si>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</si>
  <si>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</si>
  <si>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</si>
  <si>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</si>
  <si>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</si>
  <si>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</si>
  <si>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</si>
  <si>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</si>
  <si>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</si>
  <si>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</si>
  <si>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</si>
  <si>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</si>
  <si>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</si>
  <si>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</si>
  <si>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</si>
  <si>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</si>
  <si>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</si>
  <si>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</si>
  <si>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</si>
  <si>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</si>
  <si>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</si>
  <si>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</si>
  <si>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</si>
  <si>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</si>
  <si>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</si>
  <si>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</si>
  <si>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</si>
  <si>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</si>
  <si>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</si>
  <si>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</si>
  <si>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</si>
  <si>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</si>
  <si>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</si>
  <si>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</si>
  <si>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</si>
  <si>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</si>
  <si>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</si>
  <si>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</si>
  <si>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</si>
  <si>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</si>
  <si>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</si>
  <si>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</si>
  <si>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</si>
  <si>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</si>
  <si>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</si>
  <si>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</si>
  <si>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</si>
  <si>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</si>
  <si>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</si>
  <si>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</si>
  <si>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</si>
  <si>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</si>
  <si>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</si>
  <si>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</si>
  <si>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</si>
  <si>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</si>
  <si>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</si>
  <si>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</si>
  <si>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</si>
  <si>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</si>
  <si>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</si>
  <si>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</si>
  <si>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</si>
  <si>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</si>
  <si>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</si>
  <si>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</si>
  <si>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</si>
  <si>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</si>
  <si>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</si>
  <si>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</si>
  <si>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</si>
  <si>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</si>
  <si>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</si>
  <si>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</si>
  <si>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</si>
  <si>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</si>
  <si>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</si>
  <si>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</si>
  <si>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</si>
  <si>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</si>
  <si>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</si>
  <si>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</si>
  <si>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</si>
  <si>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</si>
  <si>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</si>
  <si>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</si>
  <si>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</si>
  <si>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</si>
  <si>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</si>
  <si>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</si>
  <si>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</si>
  <si>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</si>
  <si>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</si>
  <si>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</si>
  <si>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</si>
  <si>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</si>
  <si>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</si>
  <si>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</si>
  <si>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</si>
  <si>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</si>
  <si>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</si>
  <si>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</si>
  <si>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</si>
  <si>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</si>
  <si>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</si>
  <si>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</si>
  <si>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</si>
  <si>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</si>
  <si>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</si>
  <si>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</si>
  <si>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</si>
  <si>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</si>
  <si>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</si>
  <si>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</si>
  <si>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</si>
  <si>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</si>
  <si>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</si>
  <si>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</si>
  <si>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</si>
  <si>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</si>
  <si>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</si>
  <si>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</si>
  <si>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</si>
  <si>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</si>
  <si>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</si>
  <si>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</si>
  <si>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</si>
  <si>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</si>
  <si>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</si>
  <si>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</si>
  <si>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</si>
  <si>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</si>
  <si>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</si>
  <si>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</si>
  <si>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</si>
  <si>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</si>
  <si>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</si>
  <si>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</si>
  <si>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</si>
  <si>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</si>
  <si>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</si>
  <si>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</si>
  <si>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</si>
  <si>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</si>
  <si>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</si>
  <si>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</si>
  <si>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</si>
  <si>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</si>
  <si>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</si>
  <si>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</si>
  <si>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</si>
  <si>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</si>
  <si>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</si>
  <si>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</si>
  <si>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</si>
  <si>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</si>
  <si>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</si>
  <si>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</si>
  <si>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</si>
  <si>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</si>
  <si>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</si>
  <si>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</si>
  <si>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</si>
  <si>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</si>
  <si>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</si>
  <si>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</si>
  <si>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</si>
  <si>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</si>
  <si>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</si>
  <si>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</si>
  <si>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</si>
  <si>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</si>
  <si>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</si>
  <si>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</si>
  <si>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</si>
  <si>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</si>
  <si>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</si>
  <si>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</si>
  <si>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</si>
  <si>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</si>
  <si>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</si>
  <si>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</si>
  <si>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</si>
  <si>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</si>
  <si>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</si>
  <si>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</si>
  <si>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</si>
  <si>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</si>
  <si>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</si>
  <si>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</si>
  <si>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</si>
  <si>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</si>
  <si>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</si>
  <si>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</si>
  <si>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</si>
  <si>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</si>
  <si>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</si>
  <si>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</si>
  <si>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</si>
  <si>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</si>
  <si>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</si>
  <si>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</si>
  <si>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</si>
  <si>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</si>
  <si>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</si>
  <si>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</si>
  <si>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</si>
  <si>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</si>
  <si>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</si>
  <si>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</si>
  <si>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</si>
  <si>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</si>
  <si>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</si>
  <si>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</si>
  <si>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</si>
  <si>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</si>
  <si>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</si>
  <si>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</si>
  <si>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</si>
  <si>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</si>
  <si>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</si>
  <si>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</si>
  <si>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</si>
  <si>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</si>
  <si>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</si>
  <si>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</si>
  <si>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</si>
  <si>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</si>
  <si>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</si>
  <si>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</si>
  <si>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</si>
  <si>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</si>
  <si>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</si>
  <si>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</si>
  <si>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</si>
  <si>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</si>
  <si>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</si>
  <si>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</si>
  <si>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</si>
  <si>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</si>
  <si>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</si>
  <si>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</si>
  <si>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</si>
  <si>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</si>
  <si>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</si>
  <si>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</si>
  <si>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</si>
  <si>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</si>
  <si>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</si>
  <si>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</si>
  <si>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</si>
  <si>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</si>
  <si>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</si>
  <si>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</si>
  <si>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</si>
  <si>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</si>
  <si>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</si>
  <si>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</si>
  <si>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</si>
  <si>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</si>
  <si>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</si>
  <si>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</si>
  <si>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</si>
  <si>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</si>
  <si>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</si>
  <si>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</si>
  <si>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</si>
  <si>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</si>
  <si>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</si>
  <si>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</si>
  <si>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</si>
  <si>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</si>
  <si>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</si>
  <si>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</si>
  <si>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</si>
  <si>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</si>
  <si>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</si>
  <si>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</si>
  <si>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</si>
  <si>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</si>
  <si>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</si>
  <si>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</si>
  <si>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</si>
  <si>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</si>
  <si>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</si>
  <si>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</si>
  <si>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</si>
  <si>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</si>
  <si>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</si>
  <si>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</si>
  <si>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</si>
  <si>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</si>
  <si>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</si>
  <si>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</si>
  <si>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</si>
  <si>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</si>
  <si>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</si>
  <si>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</si>
  <si>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</si>
  <si>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</si>
  <si>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</si>
  <si>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</si>
  <si>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</si>
  <si>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</si>
  <si>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</si>
  <si>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</si>
  <si>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</si>
  <si>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</si>
  <si>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</si>
  <si>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</si>
  <si>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</si>
  <si>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</si>
  <si>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</si>
  <si>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</si>
  <si>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</si>
  <si>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</si>
  <si>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</si>
  <si>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</si>
  <si>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</si>
  <si>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</si>
  <si>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</si>
  <si>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</si>
  <si>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</si>
  <si>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</si>
  <si>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</si>
  <si>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</si>
  <si>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</si>
  <si>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</si>
  <si>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</si>
  <si>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</si>
  <si>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</si>
  <si>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</si>
  <si>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</si>
  <si>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</si>
  <si>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</si>
  <si>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</si>
  <si>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</si>
  <si>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</si>
  <si>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</si>
  <si>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</si>
  <si>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</si>
  <si>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</si>
  <si>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</si>
  <si>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</si>
  <si>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</si>
  <si>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</si>
  <si>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</si>
  <si>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</si>
  <si>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</si>
  <si>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</si>
  <si>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</si>
  <si>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</si>
  <si>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</si>
  <si>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</si>
  <si>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</si>
  <si>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</si>
  <si>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</si>
  <si>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</si>
  <si>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</si>
  <si>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</si>
  <si>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</si>
  <si>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</si>
  <si>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</si>
  <si>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</si>
  <si>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</si>
  <si>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</si>
  <si>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</si>
  <si>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</si>
  <si>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</si>
  <si>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</si>
  <si>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</si>
  <si>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</si>
  <si>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</si>
  <si>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</si>
  <si>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</si>
  <si>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</si>
  <si>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</si>
  <si>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</si>
  <si>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</si>
  <si>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</si>
  <si>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</si>
  <si>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</si>
  <si>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</si>
  <si>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</si>
  <si>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</si>
  <si>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</si>
  <si>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</si>
  <si>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</si>
  <si>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</si>
  <si>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</si>
  <si>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</si>
  <si>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</si>
  <si>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</si>
  <si>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</si>
  <si>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</si>
  <si>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</si>
  <si>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</si>
  <si>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</si>
  <si>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</si>
  <si>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</si>
  <si>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</si>
  <si>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</si>
  <si>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</si>
  <si>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</si>
  <si>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</si>
  <si>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</si>
  <si>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</si>
  <si>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</si>
  <si>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</si>
  <si>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</si>
  <si>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</si>
  <si>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</si>
  <si>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</si>
  <si>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</si>
  <si>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</si>
  <si>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</si>
  <si>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</si>
  <si>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</si>
  <si>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</si>
  <si>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</si>
  <si>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</si>
  <si>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</si>
  <si>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</si>
  <si>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</si>
  <si>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</si>
  <si>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</si>
  <si>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</si>
  <si>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</si>
  <si>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</si>
  <si>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</si>
  <si>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</si>
  <si>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</si>
  <si>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</si>
  <si>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</si>
  <si>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</si>
  <si>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</si>
  <si>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</si>
  <si>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</si>
  <si>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</si>
  <si>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</si>
  <si>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</si>
  <si>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</si>
  <si>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</si>
  <si>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</si>
  <si>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</si>
  <si>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</si>
  <si>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</si>
  <si>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</si>
  <si>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</si>
  <si>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</si>
  <si>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</si>
  <si>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</si>
  <si>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</si>
  <si>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</si>
  <si>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</si>
  <si>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</si>
  <si>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</si>
  <si>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</si>
  <si>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</si>
  <si>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</si>
  <si>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</si>
  <si>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</si>
  <si>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</si>
  <si>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</si>
  <si>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</si>
  <si>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</si>
  <si>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</si>
  <si>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</si>
  <si>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</si>
  <si>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</si>
  <si>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</si>
  <si>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</si>
  <si>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</si>
  <si>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</si>
  <si>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</si>
  <si>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</si>
  <si>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</si>
  <si>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</si>
  <si>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</si>
  <si>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</si>
  <si>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</si>
  <si>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</si>
  <si>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</si>
  <si>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</si>
  <si>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</si>
  <si>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</si>
  <si>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</si>
  <si>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</si>
  <si>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</si>
  <si>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</si>
  <si>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</si>
  <si>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</si>
  <si>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</si>
  <si>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</si>
  <si>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</si>
  <si>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</si>
  <si>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</si>
  <si>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</si>
  <si>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</si>
  <si>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</si>
  <si>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</si>
  <si>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</si>
  <si>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</si>
  <si>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</si>
  <si>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</si>
  <si>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</si>
  <si>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</si>
  <si>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</si>
  <si>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</si>
  <si>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</si>
  <si>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</si>
  <si>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</si>
  <si>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</si>
  <si>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</si>
  <si>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</si>
  <si>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</si>
  <si>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</si>
  <si>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</si>
  <si>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</si>
  <si>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</si>
  <si>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</si>
  <si>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</si>
  <si>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</si>
  <si>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</si>
  <si>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</si>
  <si>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</si>
  <si>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</si>
  <si>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</si>
  <si>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</si>
  <si>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</si>
  <si>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</si>
  <si>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</si>
  <si>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</si>
  <si>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</si>
  <si>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</si>
  <si>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</si>
  <si>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</si>
  <si>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</si>
  <si>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</si>
  <si>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</si>
  <si>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</si>
  <si>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</si>
  <si>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</si>
  <si>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</si>
  <si>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</si>
  <si>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</si>
  <si>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</si>
  <si>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</si>
  <si>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</si>
  <si>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</si>
  <si>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</si>
  <si>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</si>
  <si>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</si>
  <si>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</si>
  <si>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</si>
  <si>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</si>
  <si>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</si>
  <si>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</si>
  <si>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</si>
  <si>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</si>
  <si>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</si>
  <si>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</si>
  <si>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</si>
  <si>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</si>
  <si>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</si>
  <si>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</si>
  <si>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</si>
  <si>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</si>
  <si>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</si>
  <si>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</si>
  <si>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</si>
  <si>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</si>
  <si>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</si>
  <si>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</si>
  <si>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</si>
  <si>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</si>
  <si>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</si>
  <si>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</si>
  <si>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</si>
  <si>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</si>
  <si>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</si>
  <si>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</si>
  <si>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</si>
  <si>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</si>
  <si>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</si>
  <si>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</si>
  <si>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</si>
  <si>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</si>
  <si>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</si>
  <si>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</si>
  <si>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</si>
  <si>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</si>
  <si>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</si>
  <si>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</si>
  <si>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</si>
  <si>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</si>
  <si>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</si>
  <si>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</si>
  <si>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</si>
  <si>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</si>
  <si>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</si>
  <si>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</si>
  <si>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</si>
  <si>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</si>
  <si>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</si>
  <si>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</si>
  <si>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</si>
  <si>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</si>
  <si>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</si>
  <si>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</si>
  <si>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</si>
  <si>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</si>
  <si>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</si>
  <si>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</si>
  <si>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</si>
  <si>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</si>
  <si>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</si>
  <si>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</si>
  <si>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</si>
  <si>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</si>
  <si>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</si>
  <si>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</si>
  <si>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</si>
  <si>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</si>
  <si>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</si>
  <si>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</si>
  <si>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</si>
  <si>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</si>
  <si>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</si>
  <si>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</si>
  <si>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</si>
  <si>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</si>
  <si>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</si>
  <si>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</si>
  <si>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</si>
  <si>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</si>
  <si>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</si>
  <si>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</si>
  <si>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</si>
  <si>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</si>
  <si>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</si>
  <si>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</si>
  <si>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</si>
  <si>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</si>
  <si>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</si>
  <si>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</si>
  <si>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</si>
  <si>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</si>
  <si>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</si>
  <si>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</si>
  <si>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</si>
  <si>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</si>
  <si>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</si>
  <si>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</si>
  <si>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</si>
  <si>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</si>
  <si>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</si>
  <si>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</si>
  <si>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</si>
  <si>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</si>
  <si>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</si>
  <si>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</si>
  <si>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</si>
  <si>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</si>
  <si>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</si>
  <si>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</si>
  <si>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</si>
  <si>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</si>
  <si>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</si>
  <si>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</si>
  <si>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</si>
  <si>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</si>
  <si>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</si>
  <si>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</si>
  <si>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</si>
  <si>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</si>
  <si>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</si>
  <si>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</si>
  <si>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</si>
  <si>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</si>
  <si>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</si>
  <si>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</si>
  <si>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</si>
  <si>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</si>
  <si>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</si>
  <si>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</si>
  <si>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</si>
  <si>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</si>
  <si>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</si>
  <si>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</si>
  <si>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</si>
  <si>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</si>
  <si>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</si>
  <si>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</si>
  <si>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</si>
  <si>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</si>
  <si>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</si>
  <si>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</si>
  <si>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</si>
  <si>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</si>
  <si>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</si>
  <si>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</si>
  <si>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</si>
  <si>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</si>
  <si>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</si>
  <si>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</si>
  <si>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</si>
  <si>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</si>
  <si>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</si>
  <si>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</si>
  <si>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</si>
  <si>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</si>
  <si>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</si>
  <si>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</si>
  <si>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</si>
  <si>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</si>
  <si>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</si>
  <si>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</si>
  <si>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</si>
  <si>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</si>
  <si>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</si>
  <si>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</si>
  <si>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</si>
  <si>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</si>
  <si>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</si>
  <si>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</si>
  <si>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</si>
  <si>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</si>
  <si>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</si>
  <si>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</si>
  <si>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</si>
  <si>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</si>
  <si>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</si>
  <si>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</si>
  <si>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</si>
  <si>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</si>
  <si>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</si>
  <si>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</si>
  <si>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</si>
  <si>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</si>
  <si>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</si>
  <si>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</si>
  <si>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</si>
  <si>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</si>
  <si>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</si>
  <si>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</si>
  <si>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</si>
  <si>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</si>
  <si>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</si>
  <si>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</si>
  <si>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</si>
  <si>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</si>
  <si>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</si>
  <si>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</si>
  <si>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</si>
  <si>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</si>
  <si>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</si>
  <si>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</si>
  <si>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</si>
  <si>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</si>
  <si>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</si>
  <si>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</si>
  <si>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</si>
  <si>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</si>
  <si>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</si>
  <si>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</si>
  <si>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</si>
  <si>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</si>
  <si>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</si>
  <si>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</si>
  <si>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</si>
  <si>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</si>
  <si>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</si>
  <si>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</si>
  <si>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</si>
  <si>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</si>
  <si>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</si>
  <si>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</si>
  <si>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</si>
  <si>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</si>
  <si>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</si>
  <si>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</si>
  <si>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</si>
  <si>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</si>
  <si>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</si>
  <si>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</si>
  <si>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</si>
  <si>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</si>
  <si>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</si>
  <si>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</si>
  <si>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</si>
  <si>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</si>
  <si>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</si>
  <si>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</si>
  <si>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</si>
  <si>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</si>
  <si>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</si>
  <si>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</si>
  <si>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</si>
  <si>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</si>
  <si>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</si>
  <si>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</si>
  <si>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</si>
  <si>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</si>
  <si>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</si>
  <si>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</si>
  <si>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</si>
  <si>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</si>
  <si>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</si>
  <si>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</si>
  <si>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</si>
  <si>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</si>
  <si>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</si>
  <si>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</si>
  <si>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</si>
  <si>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</si>
  <si>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</si>
  <si>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</si>
  <si>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</si>
  <si>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</si>
  <si>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</si>
  <si>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</si>
  <si>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</si>
  <si>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</si>
  <si>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</si>
  <si>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</si>
  <si>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</si>
  <si>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</si>
  <si>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</si>
  <si>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</si>
  <si>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</si>
  <si>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</si>
  <si>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</si>
  <si>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</si>
  <si>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</si>
  <si>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</si>
  <si>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</si>
  <si>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</si>
  <si>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</si>
  <si>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</si>
  <si>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</si>
  <si>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</si>
  <si>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</si>
  <si>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</si>
  <si>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</si>
  <si>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</si>
  <si>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</si>
  <si>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</si>
  <si>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</si>
  <si>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</si>
  <si>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</si>
  <si>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</si>
  <si>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</si>
  <si>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</si>
  <si>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</si>
  <si>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</si>
  <si>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</si>
  <si>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</si>
  <si>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</si>
  <si>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</si>
  <si>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</si>
  <si>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</si>
  <si>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</si>
  <si>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</si>
  <si>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</si>
  <si>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</si>
  <si>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</si>
  <si>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</si>
  <si>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</si>
  <si>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</si>
  <si>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</si>
  <si>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</si>
  <si>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</si>
  <si>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</si>
  <si>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</si>
  <si>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</si>
  <si>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</si>
  <si>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</si>
  <si>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</si>
  <si>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</si>
  <si>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</si>
  <si>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</si>
  <si>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</si>
  <si>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</si>
  <si>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</si>
  <si>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</si>
  <si>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</si>
  <si>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</si>
  <si>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</si>
  <si>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</si>
  <si>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</si>
  <si>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</si>
  <si>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</si>
  <si>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</si>
  <si>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</si>
  <si>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</si>
  <si>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</si>
  <si>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</si>
  <si>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</si>
  <si>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</si>
  <si>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</si>
  <si>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</si>
  <si>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</si>
  <si>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</si>
  <si>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</si>
  <si>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</si>
  <si>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</si>
  <si>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</si>
  <si>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</si>
  <si>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</si>
  <si>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</si>
  <si>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</si>
  <si>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</si>
  <si>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</si>
  <si>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</si>
  <si>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</si>
  <si>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</si>
  <si>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</si>
  <si>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</si>
  <si>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</si>
  <si>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</si>
  <si>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</si>
  <si>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</si>
  <si>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</si>
  <si>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</si>
  <si>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</si>
  <si>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</si>
  <si>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</si>
  <si>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</si>
  <si>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</si>
  <si>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</si>
  <si>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</si>
  <si>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</si>
  <si>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</si>
  <si>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</si>
  <si>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</si>
  <si>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</si>
  <si>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</si>
  <si>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</si>
  <si>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</si>
  <si>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</si>
  <si>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</si>
  <si>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</si>
  <si>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</si>
  <si>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</si>
  <si>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</si>
  <si>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</si>
  <si>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</si>
  <si>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</si>
  <si>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</si>
  <si>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</si>
  <si>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</si>
  <si>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</si>
  <si>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</si>
  <si>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</si>
  <si>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</si>
  <si>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</si>
  <si>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</si>
  <si>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</si>
  <si>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</si>
  <si>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</si>
  <si>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</si>
  <si>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</si>
  <si>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</si>
  <si>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</si>
  <si>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</si>
  <si>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</si>
  <si>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</si>
  <si>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</si>
  <si>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</si>
  <si>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</si>
  <si>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</si>
  <si>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</si>
  <si>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</si>
  <si>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</si>
  <si>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</si>
  <si>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</si>
  <si>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</si>
  <si>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</si>
  <si>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</si>
  <si>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</si>
  <si>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</si>
  <si>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</si>
  <si>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</si>
  <si>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</si>
  <si>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</si>
  <si>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</si>
  <si>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</si>
  <si>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</si>
  <si>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</si>
  <si>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</si>
  <si>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</si>
  <si>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</si>
  <si>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</si>
  <si>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</si>
  <si>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</si>
  <si>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</si>
  <si>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</si>
  <si>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</si>
  <si>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</si>
  <si>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</si>
  <si>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</si>
  <si>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</si>
  <si>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</si>
  <si>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</si>
  <si>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</si>
  <si>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</si>
  <si>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</si>
  <si>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</si>
  <si>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</si>
  <si>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</si>
  <si>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</si>
  <si>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</si>
  <si>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</si>
  <si>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</si>
  <si>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</si>
  <si>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</si>
  <si>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</si>
  <si>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</si>
  <si>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</si>
  <si>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</si>
  <si>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</si>
  <si>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</si>
  <si>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</si>
  <si>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</si>
  <si>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</si>
  <si>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</si>
  <si>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</si>
  <si>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</si>
  <si>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</si>
  <si>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</si>
  <si>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</si>
  <si>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</si>
  <si>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</si>
  <si>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</si>
  <si>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</si>
  <si>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</si>
  <si>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</si>
  <si>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</si>
  <si>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</si>
  <si>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</si>
  <si>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</si>
  <si>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</si>
  <si>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</si>
  <si>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</si>
  <si>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</si>
  <si>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</si>
  <si>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</si>
  <si>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</si>
  <si>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</si>
  <si>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</si>
  <si>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</si>
  <si>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</si>
  <si>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</si>
  <si>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</si>
  <si>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</si>
  <si>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</si>
  <si>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</si>
  <si>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</si>
  <si>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</si>
  <si>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</si>
  <si>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</si>
  <si>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</si>
  <si>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</si>
  <si>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</si>
  <si>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</si>
  <si>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</si>
  <si>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</si>
  <si>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</si>
  <si>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</si>
  <si>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</si>
  <si>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</si>
  <si>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</si>
  <si>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</si>
  <si>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</si>
  <si>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</si>
  <si>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</si>
  <si>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</si>
  <si>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</si>
  <si>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</si>
  <si>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</si>
  <si>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</si>
  <si>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</si>
  <si>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</si>
  <si>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</si>
  <si>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</si>
  <si>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</si>
  <si>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</si>
  <si>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</si>
  <si>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</si>
  <si>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</si>
  <si>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</si>
  <si>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</si>
  <si>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</si>
  <si>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</si>
  <si>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</si>
  <si>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</si>
  <si>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</si>
  <si>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</si>
  <si>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</si>
  <si>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</si>
  <si>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</si>
  <si>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</si>
  <si>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</si>
  <si>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</si>
  <si>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</si>
  <si>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</si>
  <si>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</si>
  <si>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</si>
  <si>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</si>
  <si>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</si>
  <si>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</si>
  <si>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</si>
  <si>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</si>
  <si>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</si>
  <si>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</si>
  <si>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</si>
  <si>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</si>
  <si>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</si>
  <si>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</si>
  <si>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</si>
  <si>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</si>
  <si>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</si>
  <si>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</si>
  <si>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</si>
  <si>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</si>
  <si>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</si>
  <si>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</si>
  <si>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</si>
  <si>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</si>
  <si>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</si>
  <si>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</si>
  <si>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</si>
  <si>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</si>
  <si>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</si>
  <si>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</si>
  <si>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</si>
  <si>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</si>
  <si>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</si>
  <si>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</si>
  <si>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</si>
  <si>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</si>
  <si>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</si>
  <si>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</si>
  <si>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</si>
  <si>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</si>
  <si>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</si>
  <si>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</si>
  <si>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</si>
  <si>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</si>
  <si>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</si>
  <si>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</si>
  <si>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</si>
  <si>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</si>
  <si>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</si>
  <si>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</si>
  <si>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</si>
  <si>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</si>
  <si>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</si>
  <si>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</si>
  <si>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</si>
  <si>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</si>
  <si>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</si>
  <si>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</si>
  <si>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</si>
  <si>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</si>
  <si>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</si>
  <si>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</si>
  <si>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</si>
  <si>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</si>
  <si>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</si>
  <si>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</si>
  <si>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</si>
  <si>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</si>
  <si>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</si>
  <si>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</si>
  <si>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</si>
  <si>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</si>
  <si>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</si>
  <si>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</si>
  <si>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</si>
  <si>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</si>
  <si>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</si>
  <si>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</si>
  <si>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</si>
  <si>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</si>
  <si>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</si>
  <si>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</si>
  <si>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</si>
  <si>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</si>
  <si>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</si>
  <si>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</si>
  <si>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</si>
  <si>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</si>
  <si>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</si>
  <si>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</si>
  <si>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</si>
  <si>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</si>
  <si>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</si>
  <si>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</si>
  <si>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</si>
  <si>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</si>
  <si>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</si>
  <si>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</si>
  <si>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</si>
  <si>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</si>
  <si>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</si>
  <si>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</si>
  <si>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</si>
  <si>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</si>
  <si>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</si>
  <si>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</si>
  <si>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</si>
  <si>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</si>
  <si>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</si>
  <si>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</si>
  <si>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</si>
  <si>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</si>
  <si>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</si>
  <si>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</si>
  <si>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</si>
  <si>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</si>
  <si>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</si>
  <si>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</si>
  <si>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</si>
  <si>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</si>
  <si>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</si>
  <si>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</si>
  <si>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</si>
  <si>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</si>
  <si>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</si>
  <si>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</si>
  <si>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</si>
  <si>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</si>
  <si>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</si>
  <si>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</si>
  <si>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</si>
  <si>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</si>
  <si>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</si>
  <si>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</si>
  <si>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</si>
  <si>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</si>
  <si>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</si>
  <si>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</si>
  <si>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</si>
  <si>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</si>
  <si>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</si>
  <si>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</si>
  <si>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</si>
  <si>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</si>
  <si>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</si>
  <si>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</si>
  <si>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</si>
  <si>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</si>
  <si>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</si>
  <si>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</si>
  <si>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</si>
  <si>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</si>
  <si>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</si>
  <si>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</si>
  <si>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</si>
  <si>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</si>
  <si>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</si>
  <si>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</si>
  <si>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</si>
  <si>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</si>
  <si>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</si>
  <si>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</si>
  <si>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</si>
  <si>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</si>
  <si>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</si>
  <si>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</si>
  <si>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</si>
  <si>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</si>
  <si>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</si>
  <si>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</si>
  <si>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</si>
  <si>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</si>
  <si>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</si>
  <si>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</si>
  <si>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</si>
  <si>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</si>
  <si>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</si>
  <si>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</si>
  <si>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</si>
  <si>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</si>
  <si>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</si>
  <si>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</si>
  <si>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</si>
  <si>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</si>
  <si>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</si>
  <si>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</si>
  <si>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</si>
  <si>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</si>
  <si>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</si>
  <si>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</si>
  <si>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</si>
  <si>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</si>
  <si>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</si>
  <si>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</si>
  <si>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</si>
  <si>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</si>
  <si>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</si>
  <si>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</si>
  <si>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</si>
  <si>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</si>
  <si>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</si>
  <si>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</si>
  <si>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</si>
  <si>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</si>
  <si>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</si>
  <si>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</si>
  <si>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</si>
  <si>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</si>
  <si>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</si>
  <si>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</si>
  <si>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</si>
  <si>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</si>
  <si>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</si>
  <si>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</si>
  <si>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</si>
  <si>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</si>
  <si>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</si>
  <si>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</si>
  <si>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</si>
  <si>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</si>
  <si>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</si>
  <si>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</si>
  <si>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</si>
  <si>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</si>
  <si>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</si>
  <si>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</si>
  <si>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</si>
  <si>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</si>
  <si>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</si>
  <si>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</si>
  <si>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</si>
  <si>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</si>
  <si>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</si>
  <si>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</si>
  <si>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</si>
  <si>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</si>
  <si>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</si>
  <si>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</si>
  <si>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</si>
  <si>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</si>
  <si>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</si>
  <si>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</si>
  <si>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</si>
  <si>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</si>
  <si>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</si>
  <si>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</si>
  <si>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</si>
  <si>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</si>
  <si>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</si>
  <si>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</si>
  <si>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</si>
  <si>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</si>
  <si>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</si>
  <si>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</si>
  <si>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</si>
  <si>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</si>
  <si>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</si>
  <si>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</si>
  <si>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</si>
  <si>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</si>
  <si>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</si>
  <si>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</si>
  <si>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</si>
  <si>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</si>
  <si>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</si>
  <si>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</si>
  <si>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</si>
  <si>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</si>
  <si>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</si>
  <si>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</si>
  <si>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</si>
  <si>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</si>
  <si>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</si>
  <si>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</si>
  <si>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</si>
  <si>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</si>
  <si>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</si>
  <si>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</si>
  <si>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</si>
  <si>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</si>
  <si>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</si>
  <si>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</si>
  <si>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</si>
  <si>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</si>
  <si>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</si>
  <si>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</si>
  <si>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</si>
  <si>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</si>
  <si>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</si>
  <si>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</si>
  <si>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</si>
  <si>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</si>
  <si>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</si>
  <si>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</si>
  <si>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</si>
  <si>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</si>
  <si>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</si>
  <si>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</si>
  <si>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</si>
  <si>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</si>
  <si>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</si>
  <si>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</si>
  <si>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</si>
  <si>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</si>
  <si>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</si>
  <si>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</si>
  <si>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</si>
  <si>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</si>
  <si>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</si>
  <si>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</si>
  <si>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</si>
  <si>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</si>
  <si>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</si>
  <si>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</si>
  <si>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</si>
  <si>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</si>
  <si>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</si>
  <si>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</si>
  <si>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</si>
  <si>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</si>
  <si>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</si>
  <si>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</si>
  <si>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</si>
  <si>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</si>
  <si>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</si>
  <si>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</si>
  <si>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</si>
  <si>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</si>
  <si>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</si>
  <si>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</si>
  <si>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</si>
  <si>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</si>
  <si>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</si>
  <si>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</si>
  <si>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</si>
  <si>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</si>
  <si>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</si>
  <si>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</si>
  <si>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</si>
  <si>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</si>
  <si>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</si>
  <si>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</si>
  <si>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</si>
  <si>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</si>
  <si>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</si>
  <si>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</si>
  <si>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</si>
  <si>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</si>
  <si>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</si>
  <si>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</si>
  <si>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</si>
  <si>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</si>
  <si>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</si>
  <si>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</si>
  <si>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</si>
  <si>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</si>
  <si>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</si>
  <si>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</si>
  <si>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</si>
  <si>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</si>
  <si>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</si>
  <si>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</si>
  <si>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</si>
  <si>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</si>
  <si>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</si>
  <si>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</si>
  <si>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</si>
  <si>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</si>
  <si>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</si>
  <si>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</si>
  <si>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</si>
  <si>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</si>
  <si>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</si>
  <si>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</si>
  <si>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</si>
  <si>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</si>
  <si>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</si>
  <si>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</si>
  <si>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</si>
  <si>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</si>
  <si>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</si>
  <si>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</si>
  <si>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</si>
  <si>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</si>
  <si>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</si>
  <si>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</si>
  <si>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</si>
  <si>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</si>
  <si>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</si>
  <si>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</si>
  <si>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</si>
  <si>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</si>
  <si>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</si>
  <si>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</si>
  <si>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</si>
  <si>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</si>
  <si>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</si>
  <si>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</si>
  <si>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</si>
  <si>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</si>
  <si>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</si>
  <si>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</si>
  <si>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</si>
  <si>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</si>
  <si>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</si>
  <si>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</si>
  <si>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</si>
  <si>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</si>
  <si>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</si>
  <si>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</si>
  <si>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</si>
  <si>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</si>
  <si>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</si>
  <si>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</si>
  <si>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</si>
  <si>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</si>
  <si>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</si>
  <si>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</si>
  <si>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</si>
  <si>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</si>
  <si>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</si>
  <si>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</si>
  <si>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</si>
  <si>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</si>
  <si>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</si>
  <si>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</si>
  <si>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</si>
  <si>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</si>
  <si>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</si>
  <si>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</si>
  <si>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</si>
  <si>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</si>
  <si>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</si>
  <si>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</si>
  <si>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</si>
  <si>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</si>
  <si>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</si>
  <si>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</si>
  <si>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</si>
  <si>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</si>
  <si>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</si>
  <si>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</si>
  <si>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</si>
  <si>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</si>
  <si>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</si>
  <si>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</si>
  <si>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</si>
  <si>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</si>
  <si>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</si>
  <si>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</si>
  <si>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</si>
  <si>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</si>
  <si>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</si>
  <si>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</si>
  <si>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</si>
  <si>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</si>
  <si>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</si>
  <si>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</si>
  <si>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</si>
  <si>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</si>
  <si>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</si>
  <si>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</si>
  <si>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</si>
  <si>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</si>
  <si>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</si>
  <si>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</si>
  <si>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</si>
  <si>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</si>
  <si>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</si>
  <si>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</si>
  <si>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</si>
  <si>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</si>
  <si>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</si>
  <si>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</si>
  <si>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</si>
  <si>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</si>
  <si>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</si>
  <si>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</si>
  <si>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</si>
  <si>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</si>
  <si>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</si>
  <si>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</si>
  <si>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</si>
  <si>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</si>
  <si>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</si>
  <si>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</si>
  <si>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</si>
  <si>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</si>
  <si>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</si>
  <si>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</si>
  <si>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</si>
  <si>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</si>
  <si>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</si>
  <si>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</si>
  <si>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</si>
  <si>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</si>
  <si>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</si>
  <si>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</si>
  <si>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</si>
  <si>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</si>
  <si>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</si>
  <si>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</si>
  <si>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</si>
  <si>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</si>
  <si>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</si>
  <si>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</si>
  <si>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</si>
  <si>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</si>
  <si>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</si>
  <si>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</si>
  <si>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</si>
  <si>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</si>
  <si>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</si>
  <si>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</si>
  <si>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</si>
  <si>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</si>
  <si>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</si>
  <si>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</si>
  <si>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</si>
  <si>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</si>
  <si>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</si>
  <si>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</si>
  <si>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</si>
  <si>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</si>
  <si>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</si>
  <si>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</si>
  <si>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</si>
  <si>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</si>
  <si>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</si>
  <si>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</si>
  <si>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</si>
  <si>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</si>
  <si>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</si>
  <si>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</si>
  <si>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</si>
  <si>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</si>
  <si>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</si>
  <si>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</si>
  <si>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</si>
  <si>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</si>
  <si>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</si>
  <si>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</si>
  <si>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</si>
  <si>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</si>
  <si>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</si>
  <si>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</si>
  <si>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</si>
  <si>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</si>
  <si>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</si>
  <si>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</si>
  <si>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</si>
  <si>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</si>
  <si>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</si>
  <si>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</si>
  <si>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</si>
  <si>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</si>
  <si>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</si>
  <si>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</si>
  <si>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</si>
  <si>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</si>
  <si>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</si>
  <si>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</si>
  <si>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</si>
  <si>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</si>
  <si>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</si>
  <si>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</si>
  <si>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</si>
  <si>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</si>
  <si>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</si>
  <si>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</si>
  <si>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</si>
  <si>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</si>
  <si>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</si>
  <si>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</si>
  <si>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</si>
  <si>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</si>
  <si>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</si>
  <si>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</si>
  <si>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</si>
  <si>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</si>
  <si>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</si>
  <si>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</si>
  <si>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</si>
  <si>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</si>
  <si>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</si>
  <si>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</si>
  <si>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</si>
  <si>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</si>
  <si>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</si>
  <si>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</si>
  <si>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</si>
  <si>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</si>
  <si>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</si>
  <si>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</si>
  <si>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</si>
  <si>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</si>
  <si>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</si>
  <si>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</si>
  <si>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</si>
  <si>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</si>
  <si>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</si>
  <si>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</si>
  <si>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</si>
  <si>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</si>
  <si>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</si>
  <si>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</si>
  <si>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</si>
  <si>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</si>
  <si>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</si>
  <si>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</si>
  <si>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</si>
  <si>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</si>
  <si>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</si>
  <si>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</si>
  <si>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</si>
  <si>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</si>
  <si>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</si>
  <si>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</si>
  <si>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</si>
  <si>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</si>
  <si>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</si>
  <si>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</si>
  <si>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</si>
  <si>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</si>
  <si>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</si>
  <si>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</si>
  <si>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</si>
  <si>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</si>
  <si>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</si>
  <si>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</si>
  <si>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</si>
  <si>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</si>
  <si>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</si>
  <si>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</si>
  <si>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</si>
  <si>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</si>
  <si>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</si>
  <si>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</si>
  <si>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</si>
  <si>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</si>
  <si>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</si>
  <si>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</si>
  <si>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</si>
  <si>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</si>
  <si>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</si>
  <si>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</si>
  <si>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</si>
  <si>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</si>
  <si>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</si>
  <si>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</si>
  <si>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</si>
  <si>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</si>
  <si>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</si>
  <si>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</si>
  <si>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</si>
  <si>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</si>
  <si>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</si>
  <si>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</si>
  <si>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</si>
  <si>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</si>
  <si>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</si>
  <si>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</si>
  <si>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</si>
  <si>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</si>
  <si>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</si>
  <si>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</si>
  <si>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</si>
  <si>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</si>
  <si>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</si>
  <si>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</si>
  <si>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</si>
  <si>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</si>
  <si>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</si>
  <si>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</si>
  <si>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</si>
  <si>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</si>
  <si>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</si>
  <si>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</si>
  <si>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</si>
  <si>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</si>
  <si>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</si>
  <si>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</si>
  <si>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</si>
  <si>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</si>
  <si>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</si>
  <si>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</si>
  <si>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</si>
  <si>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</si>
  <si>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</si>
  <si>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</si>
  <si>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</si>
  <si>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</si>
  <si>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</si>
  <si>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</si>
  <si>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</si>
  <si>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</si>
  <si>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</si>
  <si>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</si>
  <si>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</si>
  <si>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</si>
  <si>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</si>
  <si>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</si>
  <si>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</si>
  <si>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</si>
  <si>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</si>
  <si>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</si>
  <si>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</si>
  <si>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</si>
  <si>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</si>
  <si>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</si>
  <si>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</si>
  <si>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</si>
  <si>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</si>
  <si>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</si>
  <si>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</si>
  <si>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</si>
  <si>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</si>
  <si>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</si>
  <si>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</si>
  <si>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</si>
  <si>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</si>
  <si>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</si>
  <si>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</si>
  <si>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</si>
  <si>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</si>
  <si>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</si>
  <si>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</si>
  <si>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</si>
  <si>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</si>
  <si>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</si>
  <si>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</si>
  <si>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</si>
  <si>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</si>
  <si>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</si>
  <si>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</si>
  <si>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</si>
  <si>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</si>
  <si>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</si>
  <si>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</si>
  <si>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</si>
  <si>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</si>
  <si>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</si>
  <si>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</si>
  <si>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</si>
  <si>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</si>
  <si>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</si>
  <si>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</si>
  <si>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</si>
  <si>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</si>
  <si>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</si>
  <si>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</si>
  <si>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</si>
  <si>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</si>
  <si>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</si>
  <si>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</si>
  <si>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</si>
  <si>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</si>
  <si>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</si>
  <si>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</si>
  <si>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</si>
  <si>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</si>
  <si>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</si>
  <si>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</si>
  <si>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</si>
  <si>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</si>
  <si>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</si>
  <si>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</si>
  <si>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</si>
  <si>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</si>
  <si>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</si>
  <si>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</si>
  <si>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</si>
  <si>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</si>
  <si>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</si>
  <si>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</si>
  <si>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</si>
  <si>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</si>
  <si>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</si>
  <si>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</si>
  <si>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</si>
  <si>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</si>
  <si>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</si>
  <si>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</si>
  <si>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</si>
  <si>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</si>
  <si>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</si>
  <si>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</si>
  <si>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</si>
  <si>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</si>
  <si>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</si>
  <si>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</si>
  <si>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</si>
  <si>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</si>
  <si>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</si>
  <si>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</si>
  <si>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</si>
  <si>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</si>
  <si>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</si>
  <si>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</si>
  <si>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</si>
  <si>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</si>
  <si>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</si>
  <si>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</si>
  <si>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</si>
  <si>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</si>
  <si>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</si>
  <si>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</si>
  <si>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</si>
  <si>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</si>
  <si>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</si>
  <si>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</si>
  <si>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</si>
  <si>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</si>
  <si>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</si>
  <si>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</si>
  <si>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</si>
  <si>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</si>
  <si>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</si>
  <si>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</si>
  <si>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</si>
  <si>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</si>
  <si>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</si>
  <si>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</si>
  <si>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</si>
  <si>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</si>
  <si>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</si>
  <si>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</si>
  <si>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</si>
  <si>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</si>
  <si>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</si>
  <si>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</si>
  <si>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</si>
  <si>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</si>
  <si>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</si>
  <si>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</si>
  <si>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</si>
  <si>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</si>
  <si>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</si>
  <si>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</si>
  <si>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</si>
  <si>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</si>
  <si>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</si>
  <si>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</si>
  <si>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</si>
  <si>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</si>
  <si>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</si>
  <si>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</si>
  <si>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</si>
  <si>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</si>
  <si>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</si>
  <si>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</si>
  <si>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</si>
  <si>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</si>
  <si>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</si>
  <si>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</si>
  <si>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</si>
  <si>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</si>
  <si>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</si>
  <si>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</si>
  <si>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</si>
  <si>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</si>
  <si>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</si>
  <si>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</si>
  <si>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</si>
  <si>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</si>
  <si>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</si>
  <si>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</si>
  <si>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</si>
  <si>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</si>
  <si>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</si>
  <si>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</si>
  <si>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</si>
  <si>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</si>
  <si>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</si>
  <si>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</si>
  <si>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</si>
  <si>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</si>
  <si>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</si>
  <si>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</si>
  <si>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</si>
  <si>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</si>
  <si>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</si>
  <si>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</si>
  <si>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</si>
  <si>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</si>
  <si>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</si>
  <si>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</si>
  <si>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</si>
  <si>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</si>
  <si>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</si>
  <si>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</si>
  <si>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</si>
  <si>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</si>
  <si>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</si>
  <si>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</si>
  <si>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</si>
  <si>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</si>
  <si>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</si>
  <si>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</si>
  <si>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</si>
  <si>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</si>
  <si>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</si>
  <si>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</si>
  <si>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</si>
  <si>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</si>
  <si>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</si>
  <si>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</si>
  <si>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</si>
  <si>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</si>
  <si>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</si>
  <si>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</si>
  <si>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</si>
  <si>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</si>
  <si>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</si>
  <si>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</si>
  <si>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</si>
  <si>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</si>
  <si>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</si>
  <si>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</si>
  <si>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</si>
  <si>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</si>
  <si>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</si>
  <si>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</si>
  <si>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</si>
  <si>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</si>
  <si>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</si>
  <si>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</si>
  <si>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</si>
  <si>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</si>
  <si>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</si>
  <si>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</si>
  <si>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</si>
  <si>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</si>
  <si>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</si>
  <si>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</si>
  <si>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</si>
  <si>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</si>
  <si>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</si>
  <si>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</si>
  <si>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</si>
  <si>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</si>
  <si>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</si>
  <si>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</si>
  <si>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</si>
  <si>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</si>
  <si>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</si>
  <si>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</si>
  <si>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</si>
  <si>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</si>
  <si>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</si>
  <si>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</si>
  <si>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</si>
  <si>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</si>
  <si>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</si>
  <si>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</si>
  <si>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</si>
  <si>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</si>
  <si>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</si>
  <si>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</si>
  <si>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</si>
  <si>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</si>
  <si>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</si>
  <si>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</si>
  <si>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</si>
  <si>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</si>
  <si>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</si>
  <si>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</si>
  <si>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</si>
  <si>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</si>
  <si>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</si>
  <si>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</si>
  <si>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</si>
  <si>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</si>
  <si>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</si>
  <si>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</si>
  <si>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</si>
  <si>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</si>
  <si>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</si>
  <si>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</si>
  <si>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</si>
  <si>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</si>
  <si>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</si>
  <si>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</si>
  <si>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</si>
  <si>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</si>
  <si>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</si>
  <si>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</si>
  <si>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</si>
  <si>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</si>
  <si>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</si>
  <si>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</si>
  <si>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</si>
  <si>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</si>
  <si>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</si>
  <si>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</si>
  <si>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</si>
  <si>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</si>
  <si>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</si>
  <si>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</si>
  <si>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</si>
  <si>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</si>
  <si>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</si>
  <si>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</si>
  <si>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</si>
  <si>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</si>
  <si>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</si>
  <si>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</si>
  <si>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</si>
  <si>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</si>
  <si>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</si>
  <si>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</si>
  <si>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</si>
  <si>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</si>
  <si>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</si>
  <si>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</si>
  <si>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</si>
  <si>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</si>
  <si>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</si>
  <si>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</si>
  <si>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</si>
  <si>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</si>
  <si>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</si>
  <si>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</si>
  <si>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</si>
  <si>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</si>
  <si>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</si>
  <si>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</si>
  <si>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</si>
  <si>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</si>
  <si>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</si>
  <si>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</si>
  <si>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</si>
  <si>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</si>
  <si>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</si>
  <si>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</si>
  <si>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</si>
  <si>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</si>
  <si>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</si>
  <si>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</si>
  <si>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</si>
  <si>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</si>
  <si>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</si>
  <si>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</si>
  <si>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</si>
  <si>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</si>
  <si>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</si>
  <si>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</si>
  <si>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</si>
  <si>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</si>
  <si>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</si>
  <si>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</si>
  <si>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</si>
  <si>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</si>
  <si>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</si>
  <si>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</si>
  <si>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</si>
  <si>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</si>
  <si>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</si>
  <si>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</si>
  <si>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</si>
  <si>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</si>
  <si>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</si>
  <si>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</si>
  <si>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</si>
  <si>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</si>
  <si>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</si>
  <si>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</si>
  <si>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</si>
  <si>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</si>
  <si>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</si>
  <si>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</si>
  <si>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</si>
  <si>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</si>
  <si>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</si>
  <si>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</si>
  <si>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</si>
  <si>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</si>
  <si>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</si>
  <si>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</si>
  <si>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</si>
  <si>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</si>
  <si>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</si>
  <si>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</si>
  <si>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</si>
  <si>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</si>
  <si>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</si>
  <si>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</si>
  <si>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</si>
  <si>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</si>
  <si>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</si>
  <si>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</si>
  <si>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</si>
  <si>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</si>
  <si>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</si>
  <si>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</si>
  <si>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</si>
  <si>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</si>
  <si>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</si>
  <si>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</si>
  <si>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</si>
  <si>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</si>
  <si>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</si>
  <si>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</si>
  <si>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</si>
  <si>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</si>
  <si>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</si>
  <si>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</si>
  <si>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</si>
  <si>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</si>
  <si>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</si>
  <si>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</si>
  <si>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</si>
  <si>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</si>
  <si>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</si>
  <si>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</si>
  <si>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</si>
  <si>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</si>
  <si>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</si>
  <si>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</si>
  <si>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</si>
  <si>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</si>
  <si>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</si>
  <si>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</si>
  <si>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</si>
  <si>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</si>
  <si>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</si>
  <si>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</si>
  <si>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</si>
  <si>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</si>
  <si>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</si>
  <si>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</si>
  <si>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</si>
  <si>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</si>
  <si>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</si>
  <si>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</si>
  <si>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</si>
  <si>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</si>
  <si>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</si>
  <si>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</si>
  <si>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</si>
  <si>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</si>
  <si>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</si>
  <si>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</si>
  <si>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</si>
  <si>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</si>
  <si>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</si>
  <si>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</si>
  <si>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</si>
  <si>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</si>
  <si>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</si>
  <si>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</si>
  <si>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</si>
  <si>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</si>
  <si>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</si>
  <si>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</si>
  <si>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</si>
  <si>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</si>
  <si>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</si>
  <si>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</si>
  <si>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</si>
  <si>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</si>
  <si>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</si>
  <si>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</si>
  <si>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</si>
  <si>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</si>
  <si>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</si>
  <si>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</si>
  <si>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</si>
  <si>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</si>
  <si>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</si>
  <si>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</si>
  <si>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</si>
  <si>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</si>
  <si>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</si>
  <si>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</si>
  <si>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</si>
  <si>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</si>
  <si>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</si>
  <si>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</si>
  <si>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</si>
  <si>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</si>
  <si>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</si>
  <si>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</si>
  <si>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</si>
  <si>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</si>
  <si>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</si>
  <si>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</si>
  <si>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</si>
  <si>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</si>
  <si>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</si>
  <si>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</si>
  <si>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</si>
  <si>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</si>
  <si>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</si>
  <si>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</si>
  <si>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</si>
  <si>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</si>
  <si>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</si>
  <si>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</si>
  <si>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</si>
  <si>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</si>
  <si>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</si>
  <si>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</si>
  <si>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</si>
  <si>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</si>
  <si>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</si>
  <si>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</si>
  <si>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</si>
  <si>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</si>
  <si>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</si>
  <si>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</si>
  <si>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</si>
  <si>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</si>
  <si>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</si>
  <si>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</si>
  <si>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</si>
  <si>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</si>
  <si>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</si>
  <si>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</si>
  <si>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</si>
  <si>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</si>
  <si>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</si>
  <si>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</si>
  <si>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</si>
  <si>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</si>
  <si>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</si>
  <si>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</si>
  <si>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</si>
  <si>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</si>
  <si>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</si>
  <si>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</si>
  <si>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</si>
  <si>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</si>
  <si>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</si>
  <si>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</si>
  <si>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</si>
  <si>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</si>
  <si>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</si>
  <si>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</si>
  <si>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</si>
  <si>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</si>
  <si>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</si>
  <si>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</si>
  <si>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</si>
  <si>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</si>
  <si>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</si>
  <si>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</si>
  <si>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</si>
  <si>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</si>
  <si>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</si>
  <si>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</si>
  <si>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</si>
  <si>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</si>
  <si>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</si>
  <si>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</si>
  <si>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</si>
  <si>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</si>
  <si>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</si>
  <si>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</si>
  <si>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</si>
  <si>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</si>
  <si>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</si>
  <si>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</si>
  <si>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</si>
  <si>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</si>
  <si>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</si>
  <si>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</si>
  <si>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</si>
  <si>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</si>
  <si>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</si>
  <si>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</si>
  <si>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</si>
  <si>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</si>
  <si>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</si>
  <si>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</si>
  <si>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</si>
  <si>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</si>
  <si>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</si>
  <si>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</si>
  <si>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</si>
  <si>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</si>
  <si>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</si>
  <si>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</si>
  <si>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</si>
  <si>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</si>
  <si>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</si>
  <si>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</si>
  <si>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</si>
  <si>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</si>
  <si>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</si>
  <si>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</si>
  <si>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</si>
  <si>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</si>
  <si>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</si>
  <si>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</si>
  <si>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</si>
  <si>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</si>
  <si>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</si>
  <si>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</si>
  <si>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</si>
  <si>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</si>
  <si>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</si>
  <si>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</si>
  <si>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</si>
  <si>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</si>
  <si>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</si>
  <si>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</si>
  <si>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</si>
  <si>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</si>
  <si>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</si>
  <si>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</si>
  <si>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</si>
  <si>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</si>
  <si>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</si>
  <si>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</si>
  <si>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</si>
  <si>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</si>
  <si>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</si>
  <si>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</si>
  <si>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</si>
  <si>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</si>
  <si>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</si>
  <si>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</si>
  <si>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</si>
  <si>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</si>
  <si>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</si>
  <si>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</si>
  <si>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</si>
  <si>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</si>
  <si>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</si>
  <si>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</si>
  <si>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</si>
  <si>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</si>
  <si>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</si>
  <si>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</si>
  <si>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</si>
  <si>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</si>
  <si>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</si>
  <si>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</si>
  <si>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</si>
  <si>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</si>
  <si>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</si>
  <si>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</si>
  <si>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</si>
  <si>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</si>
  <si>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</si>
  <si>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</si>
  <si>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</si>
  <si>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</si>
  <si>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</si>
  <si>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</si>
  <si>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</si>
  <si>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</si>
  <si>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</si>
  <si>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</si>
  <si>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</si>
  <si>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</si>
  <si>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</si>
  <si>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</si>
  <si>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</si>
  <si>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</si>
  <si>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</si>
  <si>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</si>
  <si>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</si>
  <si>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</si>
  <si>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</si>
  <si>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</si>
  <si>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</si>
  <si>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</si>
  <si>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</si>
  <si>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</si>
  <si>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</si>
  <si>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</si>
  <si>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</si>
  <si>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</si>
  <si>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</si>
  <si>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</si>
  <si>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</si>
  <si>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</si>
  <si>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</si>
  <si>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</si>
  <si>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</si>
  <si>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</si>
  <si>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</si>
  <si>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</si>
  <si>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</si>
  <si>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</si>
  <si>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</si>
  <si>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</si>
  <si>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</si>
  <si>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</si>
  <si>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</si>
  <si>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</si>
  <si>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</si>
  <si>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</si>
  <si>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</si>
  <si>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</si>
  <si>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</si>
  <si>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</si>
  <si>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</si>
  <si>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</si>
  <si>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</si>
  <si>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</si>
  <si>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</si>
  <si>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</si>
  <si>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</si>
  <si>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</si>
  <si>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</si>
  <si>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</si>
  <si>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</si>
  <si>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</si>
  <si>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</si>
  <si>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</si>
  <si>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</si>
  <si>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</si>
  <si>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</si>
  <si>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</si>
  <si>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</si>
  <si>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</si>
  <si>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</si>
  <si>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</si>
  <si>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</si>
  <si>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</si>
  <si>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</si>
  <si>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</si>
  <si>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</si>
  <si>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</si>
  <si>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</si>
  <si>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</si>
  <si>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</si>
  <si>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</si>
  <si>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</si>
  <si>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</si>
  <si>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</si>
  <si>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</si>
  <si>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</si>
  <si>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</si>
  <si>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</si>
  <si>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</si>
  <si>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</si>
  <si>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</si>
  <si>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</si>
  <si>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</si>
  <si>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</si>
  <si>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</si>
  <si>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</si>
  <si>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</si>
  <si>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</si>
  <si>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</si>
  <si>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</si>
  <si>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</si>
  <si>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</si>
  <si>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</si>
  <si>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</si>
  <si>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</si>
  <si>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</si>
  <si>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</si>
  <si>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</si>
  <si>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</si>
  <si>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</si>
  <si>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</si>
  <si>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</si>
  <si>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</si>
  <si>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</si>
  <si>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</si>
  <si>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</si>
  <si>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</si>
  <si>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</si>
  <si>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</si>
  <si>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</si>
  <si>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</si>
  <si>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</si>
  <si>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</si>
  <si>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</si>
  <si>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</si>
  <si>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</si>
  <si>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</si>
  <si>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</si>
  <si>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</si>
  <si>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</si>
  <si>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</si>
  <si>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</si>
  <si>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</si>
  <si>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</si>
  <si>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</si>
  <si>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</si>
  <si>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</si>
  <si>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</si>
  <si>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</si>
  <si>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</si>
  <si>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</si>
  <si>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</si>
  <si>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</si>
  <si>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</si>
  <si>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</si>
  <si>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</si>
  <si>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</si>
  <si>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</si>
  <si>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</si>
  <si>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</si>
  <si>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</si>
  <si>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</si>
  <si>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</si>
  <si>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</si>
  <si>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</si>
  <si>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</si>
  <si>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</si>
  <si>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</si>
  <si>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</si>
  <si>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</si>
  <si>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</si>
  <si>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</si>
  <si>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</si>
  <si>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</si>
  <si>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</si>
  <si>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</si>
  <si>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</si>
  <si>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</si>
  <si>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</si>
  <si>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</si>
  <si>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</si>
  <si>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</si>
  <si>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</si>
  <si>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</si>
  <si>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</si>
  <si>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</si>
  <si>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</si>
  <si>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</si>
  <si>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</si>
  <si>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</si>
  <si>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</si>
  <si>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</si>
  <si>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</si>
  <si>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</si>
  <si>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</si>
  <si>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</si>
  <si>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</si>
  <si>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</si>
  <si>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</si>
  <si>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</si>
  <si>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</si>
  <si>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</si>
  <si>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</si>
  <si>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</si>
  <si>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</si>
  <si>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</si>
  <si>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</si>
  <si>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</si>
  <si>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</si>
  <si>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</si>
  <si>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</si>
  <si>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</si>
  <si>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</si>
  <si>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</si>
  <si>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</si>
  <si>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</si>
  <si>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</si>
  <si>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</si>
  <si>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</si>
  <si>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</si>
  <si>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</si>
  <si>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</si>
  <si>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</si>
  <si>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</si>
  <si>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</si>
  <si>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</si>
  <si>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</si>
  <si>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</si>
  <si>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</si>
  <si>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</si>
  <si>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</si>
  <si>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</si>
  <si>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</si>
  <si>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</si>
  <si>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</si>
  <si>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</si>
  <si>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</si>
  <si>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</si>
  <si>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</si>
  <si>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</si>
  <si>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</si>
  <si>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</si>
  <si>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</si>
  <si>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</si>
  <si>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</si>
  <si>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</si>
  <si>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</si>
  <si>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</si>
  <si>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</si>
  <si>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</si>
  <si>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</si>
  <si>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</si>
  <si>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</si>
  <si>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</si>
  <si>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</si>
  <si>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</si>
  <si>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</si>
  <si>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</si>
  <si>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</si>
  <si>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</si>
  <si>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</si>
  <si>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</si>
  <si>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</si>
  <si>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</si>
  <si>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</si>
  <si>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</si>
  <si>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</si>
  <si>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</si>
  <si>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</si>
  <si>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</si>
  <si>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</si>
  <si>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</si>
  <si>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</si>
  <si>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</si>
  <si>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</si>
  <si>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</si>
  <si>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</si>
  <si>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</si>
  <si>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</si>
  <si>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</si>
  <si>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</si>
  <si>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</si>
  <si>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</si>
  <si>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</si>
  <si>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</si>
  <si>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</si>
  <si>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</si>
  <si>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</si>
  <si>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</si>
  <si>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</si>
  <si>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</si>
  <si>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</si>
  <si>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</si>
  <si>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</si>
  <si>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</si>
  <si>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</si>
  <si>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</si>
  <si>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</si>
  <si>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</si>
  <si>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</si>
  <si>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</si>
  <si>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</si>
  <si>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</si>
  <si>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</si>
  <si>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</si>
  <si>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</si>
  <si>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</si>
  <si>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</si>
  <si>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</si>
  <si>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</si>
  <si>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</si>
  <si>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</si>
  <si>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</si>
  <si>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</si>
  <si>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</si>
  <si>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</si>
  <si>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</si>
  <si>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</si>
  <si>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</si>
  <si>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</si>
  <si>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</si>
  <si>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</si>
  <si>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</si>
  <si>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</si>
  <si>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</si>
  <si>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</si>
  <si>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</si>
  <si>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</si>
  <si>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</si>
  <si>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</si>
  <si>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</si>
  <si>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</si>
  <si>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</si>
  <si>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</si>
  <si>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</si>
  <si>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</si>
  <si>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</si>
  <si>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</si>
  <si>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</si>
  <si>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</si>
  <si>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</si>
  <si>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</si>
  <si>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</si>
  <si>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</si>
  <si>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</si>
  <si>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</si>
  <si>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</si>
  <si>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</si>
  <si>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</si>
  <si>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</si>
  <si>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</si>
  <si>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</si>
  <si>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</si>
  <si>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</si>
  <si>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</si>
  <si>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</si>
  <si>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</si>
  <si>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</si>
  <si>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</si>
  <si>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</si>
  <si>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</si>
  <si>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</si>
  <si>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</si>
  <si>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</si>
  <si>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</si>
  <si>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</si>
  <si>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</si>
  <si>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</si>
  <si>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</si>
  <si>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</si>
  <si>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</si>
  <si>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</si>
  <si>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</si>
  <si>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</si>
  <si>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</si>
  <si>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</si>
  <si>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</si>
  <si>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</si>
  <si>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</si>
  <si>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</si>
  <si>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</si>
  <si>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</si>
  <si>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</si>
  <si>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</si>
  <si>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</si>
  <si>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</si>
  <si>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</si>
  <si>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</si>
  <si>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</si>
  <si>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</si>
  <si>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</si>
  <si>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</si>
  <si>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</si>
  <si>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</si>
  <si>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</si>
  <si>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</si>
  <si>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</si>
  <si>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</si>
  <si>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</si>
  <si>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</si>
  <si>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</si>
  <si>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</si>
  <si>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</si>
  <si>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</si>
  <si>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</si>
  <si>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</si>
  <si>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</si>
  <si>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</si>
  <si>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</si>
  <si>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</si>
  <si>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</si>
  <si>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</si>
  <si>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</si>
  <si>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</si>
  <si>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</si>
  <si>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</si>
  <si>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</si>
  <si>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</si>
  <si>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</si>
  <si>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</si>
  <si>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</si>
  <si>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</si>
  <si>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</si>
  <si>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</si>
  <si>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</si>
  <si>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</si>
  <si>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</si>
  <si>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</si>
  <si>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</si>
  <si>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</si>
  <si>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</si>
  <si>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</si>
  <si>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</si>
  <si>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</si>
  <si>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</si>
  <si>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</si>
  <si>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</si>
  <si>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</si>
  <si>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</si>
  <si>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</si>
  <si>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</si>
  <si>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</si>
  <si>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</si>
  <si>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</si>
  <si>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</si>
  <si>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</si>
  <si>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</si>
  <si>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</si>
  <si>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</si>
  <si>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</si>
  <si>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</si>
  <si>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</si>
  <si>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</si>
  <si>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</si>
  <si>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</si>
  <si>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</si>
  <si>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</si>
  <si>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</si>
  <si>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</si>
  <si>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</si>
  <si>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</si>
  <si>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</si>
  <si>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</si>
  <si>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</si>
  <si>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</si>
  <si>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</si>
  <si>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</si>
  <si>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</si>
  <si>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</si>
  <si>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</si>
  <si>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</si>
  <si>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</si>
  <si>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</si>
  <si>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</si>
  <si>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</si>
  <si>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</si>
  <si>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</si>
  <si>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</si>
  <si>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</si>
  <si>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</si>
  <si>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</si>
  <si>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</si>
  <si>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</si>
  <si>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</si>
  <si>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</si>
  <si>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</si>
  <si>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</si>
  <si>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</si>
  <si>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</si>
  <si>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</si>
  <si>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</si>
  <si>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</si>
  <si>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</si>
  <si>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</si>
  <si>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</si>
  <si>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</si>
  <si>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</si>
  <si>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</si>
  <si>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</si>
  <si>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</si>
  <si>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</si>
  <si>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</si>
  <si>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</si>
  <si>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</si>
  <si>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</si>
  <si>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</si>
  <si>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</si>
  <si>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</si>
  <si>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</si>
  <si>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</si>
  <si>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</si>
  <si>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</si>
  <si>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</si>
  <si>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</si>
  <si>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</si>
  <si>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</si>
  <si>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</si>
  <si>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</si>
  <si>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</si>
  <si>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</si>
  <si>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</si>
  <si>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</si>
  <si>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</si>
  <si>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</si>
  <si>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</si>
  <si>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</si>
  <si>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</si>
  <si>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</si>
  <si>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</si>
  <si>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</si>
  <si>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</si>
  <si>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</si>
  <si>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</si>
  <si>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</si>
  <si>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</si>
  <si>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</si>
  <si>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</si>
  <si>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</si>
  <si>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</si>
  <si>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</si>
  <si>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</si>
  <si>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</si>
  <si>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</si>
  <si>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</si>
  <si>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</si>
  <si>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</si>
  <si>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</si>
  <si>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</si>
  <si>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</si>
  <si>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</si>
  <si>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</si>
  <si>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</si>
  <si>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</si>
  <si>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</si>
  <si>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</si>
  <si>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</si>
  <si>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</si>
  <si>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</si>
  <si>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</si>
  <si>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</si>
  <si>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</si>
  <si>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</si>
  <si>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</si>
  <si>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</si>
  <si>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</si>
  <si>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</si>
  <si>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</si>
  <si>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</si>
  <si>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</si>
  <si>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</si>
  <si>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</si>
  <si>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</si>
  <si>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</si>
  <si>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</si>
  <si>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</si>
  <si>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</si>
  <si>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</si>
  <si>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</si>
  <si>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</si>
  <si>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</si>
  <si>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</si>
  <si>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</si>
  <si>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</si>
  <si>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</si>
  <si>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</si>
  <si>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</si>
  <si>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</si>
  <si>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</si>
  <si>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</si>
  <si>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</si>
  <si>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</si>
  <si>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</si>
  <si>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</si>
  <si>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</si>
  <si>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</si>
  <si>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</si>
  <si>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</si>
  <si>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</si>
  <si>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</si>
  <si>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</si>
  <si>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</si>
  <si>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</si>
  <si>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</si>
  <si>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</si>
  <si>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</si>
  <si>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</si>
  <si>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</si>
  <si>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</si>
  <si>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</si>
  <si>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</si>
  <si>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</si>
  <si>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</si>
  <si>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</si>
  <si>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</si>
  <si>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</si>
  <si>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</si>
  <si>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</si>
  <si>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</si>
  <si>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</si>
  <si>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</si>
  <si>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</si>
  <si>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</si>
  <si>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</si>
  <si>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</si>
  <si>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</si>
  <si>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</si>
  <si>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</si>
  <si>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</si>
  <si>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</si>
  <si>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</si>
  <si>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</si>
  <si>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</si>
  <si>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</si>
  <si>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</si>
  <si>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</si>
  <si>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</si>
  <si>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</si>
  <si>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</si>
  <si>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</si>
  <si>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</si>
  <si>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</si>
  <si>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</si>
  <si>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</si>
  <si>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</si>
  <si>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</si>
  <si>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</si>
  <si>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</si>
  <si>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</si>
  <si>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</si>
  <si>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</si>
  <si>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</si>
  <si>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</si>
  <si>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</si>
  <si>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</si>
  <si>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</si>
  <si>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</si>
  <si>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</si>
  <si>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</si>
  <si>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</si>
  <si>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</si>
  <si>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</si>
  <si>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</si>
  <si>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</si>
  <si>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</si>
  <si>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</si>
  <si>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</si>
  <si>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</si>
  <si>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</si>
  <si>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</si>
  <si>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</si>
  <si>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</si>
  <si>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</si>
  <si>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</si>
  <si>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</si>
  <si>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</si>
  <si>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</si>
  <si>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</si>
  <si>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</si>
  <si>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</si>
  <si>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</si>
  <si>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</si>
  <si>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</si>
  <si>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</si>
  <si>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</si>
  <si>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</si>
  <si>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</si>
  <si>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</si>
  <si>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</si>
  <si>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</si>
  <si>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</si>
  <si>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</si>
  <si>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</si>
  <si>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</si>
  <si>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</si>
  <si>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</si>
  <si>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</si>
  <si>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</si>
  <si>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</si>
  <si>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</si>
  <si>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</si>
  <si>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</si>
  <si>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</si>
  <si>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</si>
  <si>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</si>
  <si>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</si>
  <si>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</si>
  <si>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</si>
  <si>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</si>
  <si>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</si>
  <si>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</si>
  <si>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</si>
  <si>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</si>
  <si>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</si>
  <si>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</si>
  <si>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</si>
  <si>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</si>
  <si>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</si>
  <si>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</si>
  <si>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</si>
  <si>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</si>
  <si>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</si>
  <si>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</si>
  <si>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</si>
  <si>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</si>
  <si>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</si>
  <si>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</si>
  <si>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</si>
  <si>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</si>
  <si>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</si>
  <si>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</si>
  <si>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</si>
  <si>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</si>
  <si>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</si>
  <si>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</si>
  <si>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</si>
  <si>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</si>
  <si>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</si>
  <si>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</si>
  <si>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</si>
  <si>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</si>
  <si>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</si>
  <si>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</si>
  <si>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</si>
  <si>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</si>
  <si>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</si>
  <si>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</si>
  <si>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</si>
  <si>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</si>
  <si>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</si>
  <si>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</si>
  <si>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</si>
  <si>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</si>
  <si>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</si>
  <si>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</si>
  <si>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</si>
  <si>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</si>
  <si>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</si>
  <si>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</si>
  <si>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</si>
  <si>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</si>
  <si>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</si>
  <si>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</si>
  <si>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</si>
  <si>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</si>
  <si>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</si>
  <si>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</si>
  <si>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</si>
  <si>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</si>
  <si>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</si>
  <si>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</si>
  <si>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</si>
  <si>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</si>
  <si>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</si>
  <si>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</si>
  <si>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</si>
  <si>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</si>
  <si>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</si>
  <si>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</si>
  <si>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</si>
  <si>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</si>
  <si>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</si>
  <si>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</si>
  <si>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</si>
  <si>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</si>
  <si>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</si>
  <si>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</si>
  <si>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</si>
  <si>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</si>
  <si>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</si>
  <si>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</si>
  <si>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</si>
  <si>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</si>
  <si>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</si>
  <si>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</si>
  <si>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</si>
  <si>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</si>
  <si>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</si>
  <si>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</si>
  <si>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</si>
  <si>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</si>
  <si>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</si>
  <si>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</si>
  <si>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</si>
  <si>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</si>
  <si>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</si>
  <si>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</si>
  <si>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</si>
  <si>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</si>
  <si>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</si>
  <si>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</si>
  <si>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</si>
  <si>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</si>
  <si>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</si>
  <si>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</si>
  <si>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</si>
  <si>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</si>
  <si>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</si>
  <si>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</si>
  <si>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</si>
  <si>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</si>
  <si>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</si>
  <si>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</si>
  <si>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</si>
  <si>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</si>
  <si>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</si>
  <si>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</si>
  <si>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</si>
  <si>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</si>
  <si>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</si>
  <si>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</si>
  <si>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</si>
  <si>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</si>
  <si>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</si>
  <si>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</si>
  <si>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</si>
  <si>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</si>
  <si>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</si>
  <si>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</si>
  <si>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</si>
  <si>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</si>
  <si>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</si>
  <si>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</si>
  <si>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</si>
  <si>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</si>
  <si>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</si>
  <si>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</si>
  <si>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</si>
  <si>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</si>
  <si>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</si>
  <si>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</si>
  <si>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</si>
  <si>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</si>
  <si>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</si>
  <si>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</si>
  <si>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</si>
  <si>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</si>
  <si>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</si>
  <si>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</si>
  <si>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</si>
  <si>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</si>
  <si>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</si>
  <si>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</si>
  <si>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</si>
  <si>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</si>
  <si>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</si>
  <si>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</si>
  <si>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</si>
  <si>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</si>
  <si>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</si>
  <si>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</si>
  <si>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</si>
  <si>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</si>
  <si>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</si>
  <si>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</si>
  <si>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</si>
  <si>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</si>
  <si>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</si>
  <si>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</si>
  <si>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</si>
  <si>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</si>
  <si>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</si>
  <si>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</si>
  <si>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</si>
  <si>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</si>
  <si>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</si>
  <si>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</si>
  <si>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</si>
  <si>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</si>
  <si>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</si>
  <si>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</si>
  <si>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</si>
  <si>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</si>
  <si>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</si>
  <si>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</si>
  <si>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</si>
  <si>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</si>
  <si>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</si>
  <si>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</si>
  <si>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</si>
  <si>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</si>
  <si>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</si>
  <si>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</si>
  <si>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</si>
  <si>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</si>
  <si>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</si>
  <si>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</si>
  <si>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</si>
  <si>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</si>
  <si>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</si>
  <si>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</si>
  <si>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</si>
  <si>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</si>
  <si>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</si>
  <si>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</si>
  <si>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</si>
  <si>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</si>
  <si>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</si>
  <si>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</si>
  <si>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</si>
  <si>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</si>
  <si>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</si>
  <si>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</si>
  <si>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</si>
  <si>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</si>
  <si>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</si>
  <si>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</si>
  <si>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</si>
  <si>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</si>
  <si>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</si>
  <si>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</si>
  <si>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</si>
  <si>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</si>
  <si>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</si>
  <si>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</si>
  <si>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</si>
  <si>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</si>
  <si>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</si>
  <si>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</si>
  <si>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</si>
  <si>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</si>
  <si>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</si>
  <si>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</si>
  <si>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</si>
  <si>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</si>
  <si>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</si>
  <si>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</si>
  <si>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</si>
  <si>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</si>
  <si>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</si>
  <si>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</si>
  <si>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</si>
  <si>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</si>
  <si>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</si>
  <si>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</si>
  <si>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</si>
  <si>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</si>
  <si>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</si>
  <si>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</si>
  <si>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</si>
  <si>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</si>
  <si>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</si>
  <si>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</si>
  <si>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</si>
  <si>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</si>
  <si>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</si>
  <si>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</si>
  <si>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</si>
  <si>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</si>
  <si>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</si>
  <si>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</si>
  <si>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</si>
  <si>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</si>
  <si>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</si>
  <si>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</si>
  <si>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</si>
  <si>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</si>
  <si>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</si>
  <si>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</si>
  <si>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</si>
  <si>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</si>
  <si>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</si>
  <si>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</si>
  <si>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</si>
  <si>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</si>
  <si>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</si>
  <si>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</si>
  <si>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</si>
  <si>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</si>
  <si>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</si>
  <si>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</si>
  <si>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</si>
  <si>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</si>
  <si>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</si>
  <si>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</si>
  <si>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</si>
  <si>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</si>
  <si>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</si>
  <si>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</si>
  <si>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</si>
  <si>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</si>
  <si>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</si>
  <si>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</si>
  <si>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</si>
  <si>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</si>
  <si>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</si>
  <si>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</si>
  <si>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</si>
  <si>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</si>
  <si>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</si>
  <si>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</si>
  <si>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</si>
  <si>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</si>
  <si>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</si>
  <si>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</si>
  <si>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</si>
  <si>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</si>
  <si>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</si>
  <si>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</si>
  <si>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</si>
  <si>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</si>
  <si>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</si>
  <si>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</si>
  <si>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</si>
  <si>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</si>
  <si>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</si>
  <si>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</si>
  <si>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</si>
  <si>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</si>
  <si>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</si>
  <si>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</si>
  <si>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</si>
  <si>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</si>
  <si>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</si>
  <si>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</si>
  <si>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</si>
  <si>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</si>
  <si>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</si>
  <si>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</si>
  <si>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</si>
  <si>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</si>
  <si>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</si>
  <si>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</si>
  <si>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</si>
  <si>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</si>
  <si>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</si>
  <si>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</si>
  <si>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</si>
  <si>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</si>
  <si>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</si>
  <si>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</si>
  <si>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</si>
  <si>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</si>
  <si>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</si>
  <si>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</si>
  <si>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</si>
  <si>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</si>
  <si>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</si>
  <si>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</si>
  <si>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</si>
  <si>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</si>
  <si>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</si>
  <si>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</si>
  <si>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</si>
  <si>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</si>
  <si>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</si>
  <si>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</si>
  <si>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</si>
  <si>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</si>
  <si>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</si>
  <si>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</si>
  <si>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</si>
  <si>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</si>
  <si>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</si>
  <si>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</si>
  <si>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</si>
  <si>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</si>
  <si>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</si>
  <si>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</si>
  <si>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</si>
  <si>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</si>
  <si>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</si>
  <si>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</si>
  <si>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</si>
  <si>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</si>
  <si>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</si>
  <si>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</si>
  <si>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</si>
  <si>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</si>
  <si>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</si>
  <si>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</si>
  <si>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</si>
  <si>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</si>
  <si>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</si>
  <si>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</si>
  <si>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</si>
  <si>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</si>
  <si>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</si>
  <si>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</si>
  <si>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</si>
  <si>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</si>
  <si>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</si>
  <si>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</si>
  <si>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</si>
  <si>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</si>
  <si>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</si>
  <si>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</si>
  <si>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</si>
  <si>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</si>
  <si>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</si>
  <si>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</si>
  <si>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</si>
  <si>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</si>
  <si>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</si>
  <si>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</si>
  <si>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</si>
  <si>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</si>
  <si>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</si>
  <si>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</si>
  <si>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</si>
  <si>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</si>
  <si>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</si>
  <si>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</si>
  <si>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</si>
  <si>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</si>
  <si>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</si>
  <si>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</si>
  <si>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</si>
  <si>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</si>
  <si>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</si>
  <si>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</si>
  <si>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</si>
  <si>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</si>
  <si>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</si>
  <si>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</si>
  <si>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</si>
  <si>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</si>
  <si>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</si>
  <si>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</si>
  <si>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</si>
  <si>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</si>
  <si>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</si>
  <si>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</si>
  <si>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</si>
  <si>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</si>
  <si>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</si>
  <si>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</si>
  <si>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</si>
  <si>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</si>
  <si>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</si>
  <si>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</si>
  <si>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</si>
  <si>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</si>
  <si>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</si>
  <si>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</si>
  <si>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</si>
  <si>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</si>
  <si>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</si>
  <si>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</si>
  <si>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</si>
  <si>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</si>
  <si>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</si>
  <si>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</si>
  <si>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</si>
  <si>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</si>
  <si>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</si>
  <si>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</si>
  <si>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</si>
  <si>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</si>
  <si>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</si>
  <si>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</si>
  <si>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</si>
  <si>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</si>
  <si>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</si>
  <si>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</si>
  <si>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</si>
  <si>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</si>
  <si>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</si>
  <si>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</si>
  <si>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</si>
  <si>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</si>
  <si>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</si>
  <si>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</si>
  <si>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</si>
  <si>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</si>
  <si>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</si>
  <si>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</si>
  <si>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</si>
  <si>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</si>
  <si>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</si>
  <si>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</si>
  <si>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</si>
  <si>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</si>
  <si>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</si>
  <si>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</si>
  <si>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</si>
  <si>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</si>
  <si>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</si>
  <si>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</si>
  <si>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</si>
  <si>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</si>
  <si>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</si>
  <si>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</si>
  <si>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</si>
  <si>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</si>
  <si>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</si>
  <si>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</si>
  <si>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</si>
  <si>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</si>
  <si>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</si>
  <si>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</si>
  <si>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</si>
  <si>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</si>
  <si>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</si>
  <si>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</si>
  <si>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</si>
  <si>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</si>
  <si>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</si>
  <si>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</si>
  <si>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</si>
  <si>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</si>
  <si>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</si>
  <si>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</si>
  <si>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</si>
  <si>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</si>
  <si>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</si>
  <si>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</si>
  <si>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</si>
  <si>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</si>
  <si>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</si>
  <si>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</si>
  <si>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</si>
  <si>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</si>
  <si>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</si>
  <si>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</si>
  <si>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</si>
  <si>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</si>
  <si>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</si>
  <si>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</si>
  <si>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</si>
  <si>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</si>
  <si>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</si>
  <si>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</si>
  <si>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</si>
  <si>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</si>
  <si>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</si>
  <si>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</si>
  <si>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</si>
  <si>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</si>
  <si>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</si>
  <si>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</si>
  <si>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</si>
  <si>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</si>
  <si>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</si>
  <si>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</si>
  <si>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</si>
  <si>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</si>
  <si>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</si>
  <si>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</si>
  <si>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</si>
  <si>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</si>
  <si>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</si>
  <si>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</si>
  <si>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</si>
  <si>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</si>
  <si>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</si>
  <si>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</si>
  <si>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</si>
  <si>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</si>
  <si>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</si>
  <si>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</si>
  <si>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</si>
  <si>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</si>
  <si>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</si>
  <si>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</si>
  <si>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</si>
  <si>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</si>
  <si>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</si>
  <si>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</si>
  <si>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</si>
  <si>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</si>
  <si>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</si>
  <si>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</si>
  <si>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</si>
  <si>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</si>
  <si>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</si>
  <si>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</si>
  <si>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</si>
  <si>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</si>
  <si>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</si>
  <si>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</si>
  <si>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</si>
  <si>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</si>
  <si>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</si>
  <si>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</si>
  <si>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</si>
  <si>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</si>
  <si>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</si>
  <si>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</si>
  <si>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</si>
  <si>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</si>
  <si>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</si>
  <si>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</si>
  <si>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</si>
  <si>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</si>
  <si>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</si>
  <si>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</si>
  <si>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</si>
  <si>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</si>
  <si>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</si>
  <si>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</si>
  <si>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</si>
  <si>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</si>
  <si>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</si>
  <si>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</si>
  <si>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</si>
  <si>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</si>
  <si>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</si>
  <si>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</si>
  <si>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</si>
  <si>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</si>
  <si>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</si>
  <si>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</si>
  <si>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</si>
  <si>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</si>
  <si>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</si>
  <si>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</si>
  <si>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</si>
  <si>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</si>
  <si>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</si>
  <si>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</si>
  <si>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</si>
  <si>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</si>
  <si>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</si>
  <si>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</si>
  <si>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</si>
  <si>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</si>
  <si>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</si>
  <si>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</si>
  <si>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</si>
  <si>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</si>
  <si>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</si>
  <si>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</si>
  <si>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</si>
  <si>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</si>
  <si>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</si>
  <si>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</si>
  <si>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</si>
  <si>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</si>
  <si>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</si>
  <si>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</si>
  <si>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</si>
  <si>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</si>
  <si>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</si>
  <si>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</si>
  <si>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</si>
  <si>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</si>
  <si>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</si>
  <si>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</si>
  <si>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</si>
  <si>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</si>
  <si>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</si>
  <si>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</si>
  <si>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</si>
  <si>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</si>
  <si>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</si>
  <si>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</si>
  <si>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</si>
  <si>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</si>
  <si>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</si>
  <si>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</si>
  <si>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</si>
  <si>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</si>
  <si>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</si>
  <si>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</si>
  <si>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</si>
  <si>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</si>
  <si>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</si>
  <si>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</si>
  <si>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</si>
  <si>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</si>
  <si>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</si>
  <si>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</si>
  <si>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</si>
  <si>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</si>
  <si>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</si>
  <si>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</si>
  <si>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</si>
  <si>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</si>
  <si>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</si>
  <si>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</si>
  <si>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</si>
  <si>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</si>
  <si>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</si>
  <si>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</si>
  <si>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</si>
  <si>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</si>
  <si>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</si>
  <si>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</si>
  <si>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</si>
  <si>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</si>
  <si>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</si>
  <si>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</si>
  <si>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</si>
  <si>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</si>
  <si>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</si>
  <si>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</si>
  <si>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</si>
  <si>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</si>
  <si>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</si>
  <si>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</si>
  <si>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</si>
  <si>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</si>
  <si>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</si>
  <si>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</si>
  <si>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</si>
  <si>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</si>
  <si>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</si>
  <si>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</si>
  <si>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</si>
  <si>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</si>
  <si>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</si>
  <si>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</si>
  <si>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</si>
  <si>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</si>
  <si>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</si>
  <si>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</si>
  <si>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</si>
  <si>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</si>
  <si>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</si>
  <si>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</si>
  <si>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</si>
  <si>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</si>
  <si>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</si>
  <si>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</si>
  <si>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</si>
  <si>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</si>
  <si>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</si>
  <si>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</si>
  <si>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</si>
  <si>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</si>
  <si>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</si>
  <si>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</si>
  <si>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</si>
  <si>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</si>
  <si>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</si>
  <si>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</si>
  <si>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</si>
  <si>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</si>
  <si>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</si>
  <si>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</si>
  <si>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</si>
  <si>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</si>
  <si>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</si>
  <si>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</si>
  <si>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</si>
  <si>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</si>
  <si>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</si>
  <si>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</si>
  <si>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</si>
  <si>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</si>
  <si>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</si>
  <si>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</si>
  <si>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</si>
  <si>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</si>
  <si>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</si>
  <si>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</si>
  <si>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</si>
  <si>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</si>
  <si>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</si>
  <si>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</si>
  <si>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</si>
  <si>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</si>
  <si>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</si>
  <si>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</si>
  <si>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</si>
  <si>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</si>
  <si>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</si>
  <si>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</si>
  <si>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</si>
  <si>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</si>
  <si>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</si>
  <si>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</si>
  <si>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</si>
  <si>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</si>
  <si>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</si>
  <si>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</si>
  <si>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</si>
  <si>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</si>
  <si>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</si>
  <si>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</si>
  <si>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</si>
  <si>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</si>
  <si>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</si>
  <si>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</si>
  <si>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</si>
  <si>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</si>
  <si>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</si>
  <si>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</si>
  <si>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</si>
  <si>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</si>
  <si>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</si>
  <si>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</si>
  <si>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</si>
  <si>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</si>
  <si>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</si>
  <si>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</si>
  <si>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</si>
  <si>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</si>
  <si>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</si>
  <si>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</si>
  <si>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</si>
  <si>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</si>
  <si>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</si>
  <si>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</si>
  <si>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</si>
  <si>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</si>
  <si>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</si>
  <si>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</si>
  <si>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</si>
  <si>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</si>
  <si>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</si>
  <si>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</si>
  <si>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</si>
  <si>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</si>
  <si>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</si>
  <si>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</si>
  <si>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</si>
  <si>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</si>
  <si>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</si>
  <si>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</si>
  <si>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</si>
  <si>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</si>
  <si>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</si>
  <si>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</si>
  <si>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</si>
  <si>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</si>
  <si>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</si>
  <si>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</si>
  <si>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</si>
  <si>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</si>
  <si>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</si>
  <si>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</si>
  <si>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</si>
  <si>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</si>
  <si>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</si>
  <si>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</si>
  <si>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</si>
  <si>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</si>
  <si>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</si>
  <si>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</si>
  <si>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</si>
  <si>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</si>
  <si>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</si>
  <si>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</si>
  <si>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</si>
  <si>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</si>
  <si>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</si>
  <si>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</si>
  <si>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</si>
  <si>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</si>
  <si>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</si>
  <si>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</si>
  <si>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</si>
  <si>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</si>
  <si>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</si>
  <si>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</si>
  <si>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</si>
  <si>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</si>
  <si>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</si>
  <si>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</si>
  <si>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</si>
  <si>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</si>
  <si>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</si>
  <si>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</si>
  <si>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</si>
  <si>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</si>
  <si>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</si>
  <si>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</si>
  <si>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</si>
  <si>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</si>
  <si>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</si>
  <si>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</si>
  <si>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</si>
  <si>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</si>
  <si>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</si>
  <si>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</si>
  <si>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</si>
  <si>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</si>
  <si>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</si>
  <si>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</si>
  <si>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</si>
  <si>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</si>
  <si>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</si>
  <si>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</si>
  <si>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</si>
  <si>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</si>
  <si>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</si>
  <si>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</si>
  <si>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</si>
  <si>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</si>
  <si>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</si>
  <si>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</si>
  <si>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</si>
  <si>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</si>
  <si>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</si>
  <si>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</si>
  <si>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</si>
  <si>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</si>
  <si>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</si>
  <si>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</si>
  <si>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</si>
  <si>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</si>
  <si>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</si>
  <si>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</si>
  <si>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</si>
  <si>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</si>
  <si>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</si>
  <si>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</si>
  <si>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</si>
  <si>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</si>
  <si>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</si>
  <si>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</si>
  <si>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</si>
  <si>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</si>
  <si>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</si>
  <si>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</si>
  <si>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</si>
  <si>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</si>
  <si>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</si>
  <si>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</si>
  <si>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</si>
  <si>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</si>
  <si>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</si>
  <si>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</si>
  <si>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</si>
  <si>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</si>
  <si>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</si>
  <si>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</si>
  <si>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</si>
  <si>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</si>
  <si>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</si>
  <si>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</si>
  <si>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</si>
  <si>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</si>
  <si>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</si>
  <si>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</si>
  <si>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</si>
  <si>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</si>
  <si>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</si>
  <si>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</si>
  <si>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</si>
  <si>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</si>
  <si>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</si>
  <si>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</si>
  <si>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</si>
  <si>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</si>
  <si>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</si>
  <si>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</si>
  <si>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</si>
  <si>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</si>
  <si>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</si>
  <si>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</si>
  <si>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</si>
  <si>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</si>
  <si>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</si>
  <si>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</si>
  <si>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</si>
  <si>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</si>
  <si>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</si>
  <si>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</si>
  <si>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</si>
  <si>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</si>
  <si>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</si>
  <si>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</si>
  <si>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</si>
  <si>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</si>
  <si>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</si>
  <si>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</si>
  <si>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</si>
  <si>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</si>
  <si>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</si>
  <si>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</si>
  <si>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</si>
  <si>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</si>
  <si>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</si>
  <si>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</si>
  <si>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</si>
  <si>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</si>
  <si>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</si>
  <si>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</si>
  <si>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</si>
  <si>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</si>
  <si>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</si>
  <si>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</si>
  <si>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</si>
  <si>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</si>
  <si>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</si>
  <si>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</si>
  <si>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</si>
  <si>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</si>
  <si>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</si>
  <si>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</si>
  <si>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</si>
  <si>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</si>
  <si>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</si>
  <si>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</si>
  <si>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</si>
  <si>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</si>
  <si>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</si>
  <si>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</si>
  <si>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</si>
  <si>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</si>
  <si>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</si>
  <si>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</si>
  <si>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</si>
  <si>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</si>
  <si>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</si>
  <si>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</si>
  <si>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</si>
  <si>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</si>
  <si>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</si>
  <si>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</si>
  <si>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</si>
  <si>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</si>
  <si>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</si>
  <si>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</si>
  <si>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</si>
  <si>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</si>
  <si>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</si>
  <si>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</si>
  <si>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</si>
  <si>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</si>
  <si>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</si>
  <si>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</si>
  <si>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</si>
  <si>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</si>
  <si>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</si>
  <si>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</si>
  <si>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</si>
  <si>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</si>
  <si>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</si>
  <si>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</si>
  <si>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</si>
  <si>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</si>
  <si>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</si>
  <si>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</si>
  <si>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</si>
  <si>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</si>
  <si>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</si>
  <si>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</si>
  <si>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</si>
  <si>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</si>
  <si>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</si>
  <si>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</si>
  <si>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</si>
  <si>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</si>
  <si>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</si>
  <si>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</si>
  <si>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</si>
  <si>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</si>
  <si>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</si>
  <si>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</si>
  <si>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</si>
  <si>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</si>
  <si>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</si>
  <si>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</si>
  <si>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</si>
  <si>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</si>
  <si>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</si>
  <si>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</si>
  <si>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</si>
  <si>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</si>
  <si>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</si>
  <si>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</si>
  <si>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</si>
  <si>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</si>
  <si>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</si>
  <si>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</si>
  <si>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</si>
  <si>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</si>
  <si>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</si>
  <si>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</si>
  <si>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</si>
  <si>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</si>
  <si>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</si>
  <si>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</si>
  <si>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</si>
  <si>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</si>
  <si>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</si>
  <si>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</si>
  <si>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</si>
  <si>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</si>
  <si>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</si>
  <si>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</si>
  <si>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</si>
  <si>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</si>
  <si>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</si>
  <si>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</si>
  <si>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</si>
  <si>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</si>
  <si>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</si>
  <si>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</si>
  <si>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</si>
  <si>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</si>
  <si>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</si>
  <si>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</si>
  <si>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</si>
  <si>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</si>
  <si>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</si>
  <si>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</si>
  <si>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</si>
  <si>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</si>
  <si>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</si>
  <si>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</si>
  <si>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</si>
  <si>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</si>
  <si>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</si>
  <si>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</si>
  <si>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</si>
  <si>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</si>
  <si>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</si>
  <si>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</si>
  <si>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</si>
  <si>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</si>
  <si>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</si>
  <si>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</si>
  <si>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</si>
  <si>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</si>
  <si>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</si>
  <si>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</si>
  <si>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</si>
  <si>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</si>
  <si>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</si>
  <si>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</si>
  <si>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</si>
  <si>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</si>
  <si>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</si>
  <si>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</si>
  <si>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</si>
  <si>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</si>
  <si>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</si>
  <si>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</si>
  <si>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</si>
  <si>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</si>
  <si>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</si>
  <si>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</si>
  <si>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</si>
  <si>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</si>
  <si>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</si>
  <si>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</si>
  <si>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</si>
  <si>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</si>
  <si>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</si>
  <si>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</si>
  <si>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</si>
  <si>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</si>
  <si>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</si>
  <si>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</si>
  <si>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</si>
  <si>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</si>
  <si>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</si>
  <si>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</si>
  <si>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</si>
  <si>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</si>
  <si>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</si>
  <si>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</si>
  <si>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</si>
  <si>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</si>
  <si>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</si>
  <si>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</si>
  <si>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</si>
  <si>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</si>
  <si>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</si>
  <si>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</si>
  <si>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</si>
  <si>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</si>
  <si>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</si>
  <si>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</si>
  <si>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</si>
  <si>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</si>
  <si>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</si>
  <si>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</si>
  <si>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</si>
  <si>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</si>
  <si>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</si>
  <si>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</si>
  <si>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</si>
  <si>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</si>
  <si>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</si>
  <si>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</si>
  <si>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</si>
  <si>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</si>
  <si>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</si>
  <si>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</si>
  <si>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</si>
  <si>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</si>
  <si>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</si>
  <si>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</si>
  <si>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</si>
  <si>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</si>
  <si>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</si>
  <si>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</si>
  <si>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</si>
  <si>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</si>
  <si>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</si>
  <si>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</si>
  <si>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</si>
  <si>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</si>
  <si>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</si>
  <si>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</si>
  <si>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</si>
  <si>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</si>
  <si>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</si>
  <si>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</si>
  <si>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</si>
  <si>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</si>
  <si>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</si>
  <si>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</si>
  <si>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</si>
  <si>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</si>
  <si>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</si>
  <si>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</si>
  <si>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</si>
  <si>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</si>
  <si>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</si>
  <si>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</si>
  <si>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</si>
  <si>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</si>
  <si>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</si>
  <si>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</si>
  <si>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</si>
  <si>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</si>
  <si>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</si>
  <si>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</si>
  <si>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</si>
  <si>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</si>
  <si>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</si>
  <si>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</si>
  <si>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</si>
  <si>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</si>
  <si>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</si>
  <si>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</si>
  <si>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</si>
  <si>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</si>
  <si>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</si>
  <si>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</si>
  <si>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</si>
  <si>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</si>
  <si>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</si>
  <si>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</si>
  <si>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</si>
  <si>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</si>
  <si>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</si>
  <si>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</si>
  <si>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</si>
  <si>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</si>
  <si>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</si>
  <si>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</si>
  <si>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</si>
  <si>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</si>
  <si>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</si>
  <si>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</si>
  <si>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</si>
  <si>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</si>
  <si>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</si>
  <si>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</si>
  <si>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</si>
  <si>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</si>
  <si>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</si>
  <si>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</si>
  <si>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</si>
  <si>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</si>
  <si>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</si>
  <si>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</si>
  <si>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</si>
  <si>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</si>
  <si>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</si>
  <si>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</si>
  <si>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</si>
  <si>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</si>
  <si>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</si>
  <si>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</si>
  <si>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</si>
  <si>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</si>
  <si>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</si>
  <si>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</si>
  <si>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</si>
  <si>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</si>
  <si>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</si>
  <si>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</si>
  <si>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</si>
  <si>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</si>
  <si>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</si>
  <si>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</si>
  <si>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</si>
  <si>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</si>
  <si>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</si>
  <si>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</si>
  <si>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</si>
  <si>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</si>
  <si>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</si>
  <si>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</si>
  <si>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</si>
  <si>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</si>
  <si>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</si>
  <si>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</si>
  <si>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</si>
  <si>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</si>
  <si>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</si>
  <si>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</si>
  <si>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</si>
  <si>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</si>
  <si>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</si>
  <si>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</si>
  <si>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</si>
  <si>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</si>
  <si>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</si>
  <si>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</si>
  <si>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</si>
  <si>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</si>
  <si>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</si>
  <si>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</si>
  <si>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</si>
  <si>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</si>
  <si>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</si>
  <si>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</si>
  <si>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</si>
  <si>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</si>
  <si>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</si>
  <si>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</si>
  <si>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</si>
  <si>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</si>
  <si>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</si>
  <si>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</si>
  <si>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</si>
  <si>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</si>
  <si>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</si>
  <si>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</si>
  <si>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</si>
  <si>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</si>
  <si>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</si>
  <si>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</si>
  <si>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</si>
  <si>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</si>
  <si>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</si>
  <si>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</si>
  <si>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</si>
  <si>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</si>
  <si>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</si>
  <si>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</si>
  <si>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</si>
  <si>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</si>
  <si>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</si>
  <si>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</si>
  <si>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</si>
  <si>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</si>
  <si>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</si>
  <si>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</si>
  <si>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</si>
  <si>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</si>
  <si>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</si>
  <si>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</si>
  <si>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</si>
  <si>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</si>
  <si>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</si>
  <si>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</si>
  <si>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</si>
  <si>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</si>
  <si>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</si>
  <si>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</si>
  <si>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</si>
  <si>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</si>
  <si>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</si>
  <si>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</si>
  <si>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</si>
  <si>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</si>
  <si>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</si>
  <si>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</si>
  <si>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</si>
  <si>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</si>
  <si>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</si>
  <si>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</si>
  <si>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</si>
  <si>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</si>
  <si>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</si>
  <si>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</si>
  <si>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</si>
  <si>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</si>
  <si>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</si>
  <si>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</si>
  <si>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</si>
  <si>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</si>
  <si>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</si>
  <si>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</si>
  <si>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</si>
  <si>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</si>
  <si>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</si>
  <si>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</si>
  <si>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</si>
  <si>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</si>
  <si>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</si>
  <si>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</si>
  <si>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</si>
  <si>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</si>
  <si>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</si>
  <si>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</si>
  <si>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</si>
  <si>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</si>
  <si>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</si>
  <si>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</si>
  <si>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</si>
  <si>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</si>
  <si>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</si>
  <si>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</si>
  <si>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</si>
  <si>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</si>
  <si>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</si>
  <si>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</si>
  <si>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</si>
  <si>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</si>
  <si>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</si>
  <si>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</si>
  <si>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</si>
  <si>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</si>
  <si>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</si>
  <si>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</si>
  <si>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</si>
  <si>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</si>
  <si>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</si>
  <si>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</si>
  <si>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</si>
  <si>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</si>
  <si>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</si>
  <si>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</si>
  <si>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</si>
  <si>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</si>
  <si>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</si>
  <si>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</si>
  <si>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</si>
  <si>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</si>
  <si>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</si>
  <si>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</si>
  <si>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</si>
  <si>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</si>
  <si>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</si>
  <si>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</si>
  <si>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</si>
  <si>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</si>
  <si>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</si>
  <si>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</si>
  <si>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</si>
  <si>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</si>
  <si>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</si>
  <si>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</si>
  <si>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</si>
  <si>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</si>
  <si>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</si>
  <si>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</si>
  <si>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</si>
  <si>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</si>
  <si>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</si>
  <si>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</si>
  <si>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</si>
  <si>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</si>
  <si>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</si>
  <si>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</si>
  <si>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</si>
  <si>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</si>
  <si>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</si>
  <si>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</si>
  <si>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</si>
  <si>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</si>
  <si>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</si>
  <si>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</si>
  <si>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</si>
  <si>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</si>
  <si>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</si>
  <si>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</si>
  <si>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</si>
  <si>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</si>
  <si>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</si>
  <si>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</si>
  <si>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</si>
  <si>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</si>
  <si>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</si>
  <si>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</si>
  <si>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</si>
  <si>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</si>
  <si>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</si>
  <si>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</si>
  <si>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</si>
  <si>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</si>
  <si>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</si>
  <si>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</si>
  <si>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</si>
  <si>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</si>
  <si>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</si>
  <si>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</si>
  <si>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</si>
  <si>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</si>
  <si>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</si>
  <si>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</si>
  <si>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</si>
  <si>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</si>
  <si>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</si>
  <si>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</si>
  <si>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</si>
  <si>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</si>
  <si>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</si>
  <si>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</si>
  <si>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</si>
  <si>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</si>
  <si>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</si>
  <si>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</si>
  <si>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</si>
  <si>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</si>
  <si>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</si>
  <si>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</si>
  <si>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</si>
  <si>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</si>
  <si>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</si>
  <si>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</si>
  <si>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</si>
  <si>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</si>
  <si>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</si>
  <si>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</si>
  <si>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</si>
  <si>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</si>
  <si>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</si>
  <si>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</si>
  <si>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</si>
  <si>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</si>
  <si>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</si>
  <si>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</si>
  <si>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</si>
  <si>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</si>
  <si>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</si>
  <si>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</si>
  <si>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</si>
  <si>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</si>
  <si>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</si>
  <si>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</si>
  <si>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</si>
  <si>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</si>
  <si>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</si>
  <si>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</si>
  <si>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</si>
  <si>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</si>
  <si>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</si>
  <si>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</si>
  <si>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</si>
  <si>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</si>
  <si>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</si>
  <si>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</si>
  <si>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</si>
  <si>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</si>
  <si>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</si>
  <si>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</si>
  <si>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</si>
  <si>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</si>
  <si>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</si>
  <si>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</si>
  <si>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</si>
  <si>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</si>
  <si>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</si>
  <si>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</si>
  <si>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</si>
  <si>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</si>
  <si>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</si>
  <si>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</si>
  <si>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</si>
  <si>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</si>
  <si>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</si>
  <si>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</si>
  <si>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</si>
  <si>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</si>
  <si>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</si>
  <si>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</si>
  <si>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</si>
  <si>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</si>
  <si>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</si>
  <si>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</si>
  <si>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</si>
  <si>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</si>
  <si>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</si>
  <si>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</si>
  <si>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</si>
  <si>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</si>
  <si>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</si>
  <si>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</si>
  <si>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</si>
  <si>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</si>
  <si>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</si>
  <si>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</si>
  <si>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</si>
  <si>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</si>
  <si>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</si>
  <si>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</si>
  <si>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</si>
  <si>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</si>
  <si>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</si>
  <si>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</si>
  <si>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</si>
  <si>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</si>
  <si>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</si>
  <si>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</si>
  <si>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</si>
  <si>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</si>
  <si>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</si>
  <si>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</si>
  <si>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</si>
  <si>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</si>
  <si>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</si>
  <si>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</si>
  <si>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</si>
  <si>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</si>
  <si>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</si>
  <si>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</si>
  <si>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</si>
  <si>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</si>
  <si>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</si>
  <si>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</si>
  <si>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</si>
  <si>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</si>
  <si>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</si>
  <si>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</si>
  <si>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</si>
  <si>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</si>
  <si>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</si>
  <si>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</si>
  <si>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</si>
  <si>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</si>
  <si>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</si>
  <si>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</si>
  <si>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</si>
  <si>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</si>
  <si>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</si>
  <si>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</si>
  <si>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</si>
  <si>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</si>
  <si>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</si>
  <si>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</si>
  <si>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</si>
  <si>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</si>
  <si>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</si>
  <si>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</si>
  <si>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</si>
  <si>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</si>
  <si>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</si>
  <si>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</si>
  <si>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</si>
  <si>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</si>
  <si>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</si>
  <si>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</si>
  <si>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</si>
  <si>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</si>
  <si>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</si>
  <si>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</si>
  <si>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</si>
  <si>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</si>
  <si>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</si>
  <si>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</si>
  <si>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</si>
  <si>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</si>
  <si>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</si>
  <si>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</si>
  <si>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</si>
  <si>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</si>
  <si>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</si>
  <si>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</si>
  <si>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</si>
  <si>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</si>
  <si>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</si>
  <si>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</si>
  <si>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</si>
  <si>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</si>
  <si>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</si>
  <si>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</si>
  <si>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</si>
  <si>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</si>
  <si>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</si>
  <si>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</si>
  <si>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</si>
  <si>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</si>
  <si>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</si>
  <si>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</si>
  <si>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</si>
  <si>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</si>
  <si>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</si>
  <si>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</si>
  <si>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</si>
  <si>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</si>
  <si>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</si>
  <si>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</si>
  <si>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</si>
  <si>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</si>
  <si>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</si>
  <si>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</si>
  <si>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</si>
  <si>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</si>
  <si>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</si>
  <si>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</si>
  <si>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</si>
  <si>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</si>
  <si>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</si>
  <si>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</si>
  <si>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</si>
  <si>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</si>
  <si>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</si>
  <si>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</si>
  <si>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</si>
  <si>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</si>
  <si>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</si>
  <si>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</si>
  <si>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</si>
  <si>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</si>
  <si>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</si>
  <si>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</si>
  <si>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</si>
  <si>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</si>
  <si>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</si>
  <si>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</si>
  <si>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</si>
  <si>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</si>
  <si>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</si>
  <si>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</si>
  <si>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</si>
  <si>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</si>
  <si>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</si>
  <si>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</si>
  <si>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</si>
  <si>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</si>
  <si>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</si>
  <si>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</si>
  <si>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</si>
  <si>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</si>
  <si>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</si>
  <si>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</si>
  <si>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</si>
  <si>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</si>
  <si>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</si>
  <si>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</si>
  <si>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</si>
  <si>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</si>
  <si>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</si>
  <si>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</si>
  <si>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</si>
  <si>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</si>
  <si>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</si>
  <si>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</si>
  <si>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</si>
  <si>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</si>
  <si>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</si>
  <si>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</si>
  <si>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</si>
  <si>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</si>
  <si>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</si>
  <si>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</si>
  <si>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</si>
  <si>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</si>
  <si>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</si>
  <si>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</si>
  <si>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</si>
  <si>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</si>
  <si>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</si>
  <si>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</si>
  <si>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</si>
  <si>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</si>
  <si>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</si>
  <si>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</si>
  <si>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</si>
  <si>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</si>
  <si>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</si>
  <si>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</si>
  <si>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</si>
  <si>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</si>
  <si>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</si>
  <si>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</si>
  <si>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</si>
  <si>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</si>
  <si>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</si>
  <si>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</si>
  <si>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</si>
  <si>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</si>
  <si>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</si>
  <si>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</si>
  <si>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</si>
  <si>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</si>
  <si>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</si>
  <si>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</si>
  <si>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</si>
  <si>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</si>
  <si>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</si>
  <si>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</si>
  <si>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</si>
  <si>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</si>
  <si>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</si>
  <si>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</si>
  <si>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</si>
  <si>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</si>
  <si>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</si>
  <si>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</si>
  <si>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</si>
  <si>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</si>
  <si>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</si>
  <si>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</si>
  <si>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</si>
  <si>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</si>
  <si>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</si>
  <si>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</si>
  <si>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</si>
  <si>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</si>
  <si>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</si>
  <si>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</si>
  <si>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</si>
  <si>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</si>
  <si>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</si>
  <si>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</si>
  <si>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</si>
  <si>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</si>
  <si>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</si>
  <si>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</si>
  <si>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</si>
  <si>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</si>
  <si>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</si>
  <si>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</si>
  <si>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</si>
  <si>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</si>
  <si>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</si>
  <si>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</si>
  <si>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</si>
  <si>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</si>
  <si>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</si>
  <si>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</si>
  <si>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</si>
  <si>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</si>
  <si>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</si>
  <si>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</si>
  <si>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</si>
  <si>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</si>
  <si>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</si>
  <si>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</si>
  <si>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</si>
  <si>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</si>
  <si>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</si>
  <si>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</si>
  <si>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</si>
  <si>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</si>
  <si>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</si>
  <si>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</si>
  <si>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</si>
  <si>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</si>
  <si>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</si>
  <si>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</si>
  <si>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</si>
  <si>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</si>
  <si>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</si>
  <si>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</si>
  <si>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</si>
  <si>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</si>
  <si>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</si>
  <si>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</si>
  <si>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</si>
  <si>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</si>
  <si>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</si>
  <si>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</si>
  <si>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</si>
  <si>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</si>
  <si>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</si>
  <si>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</si>
  <si>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</si>
  <si>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</si>
  <si>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</si>
  <si>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</si>
  <si>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</si>
  <si>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</si>
  <si>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</si>
  <si>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</si>
  <si>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</si>
  <si>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</si>
  <si>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</si>
  <si>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</si>
  <si>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</si>
  <si>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</si>
  <si>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</si>
  <si>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</si>
  <si>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</si>
  <si>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</si>
  <si>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</si>
  <si>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</si>
  <si>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</si>
  <si>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</si>
  <si>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</si>
  <si>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</si>
  <si>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</si>
  <si>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</si>
  <si>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</si>
  <si>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</si>
  <si>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</si>
  <si>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</si>
  <si>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</si>
  <si>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</si>
  <si>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</si>
  <si>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</si>
  <si>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</si>
  <si>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</si>
  <si>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</si>
  <si>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</si>
  <si>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</si>
  <si>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</si>
  <si>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</si>
  <si>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</si>
  <si>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</si>
  <si>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</si>
  <si>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</si>
  <si>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</si>
  <si>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</si>
  <si>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</si>
  <si>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</si>
  <si>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</si>
  <si>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</si>
  <si>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</si>
  <si>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</si>
  <si>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</si>
  <si>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</si>
  <si>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</si>
  <si>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</si>
  <si>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</si>
  <si>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</si>
  <si>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</si>
  <si>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</si>
  <si>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</si>
  <si>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</si>
  <si>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</si>
  <si>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</si>
  <si>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</si>
  <si>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</si>
  <si>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</si>
  <si>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</si>
  <si>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</si>
  <si>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</si>
  <si>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</si>
  <si>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</si>
  <si>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</si>
  <si>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</si>
  <si>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</si>
  <si>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</si>
  <si>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</si>
  <si>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</si>
  <si>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</si>
  <si>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</si>
  <si>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</si>
  <si>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</si>
  <si>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</si>
  <si>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</si>
  <si>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</si>
  <si>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</si>
  <si>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</si>
  <si>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</si>
  <si>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</si>
  <si>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</si>
  <si>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</si>
  <si>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</si>
  <si>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</si>
  <si>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</si>
  <si>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</si>
  <si>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</si>
  <si>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</si>
  <si>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</si>
  <si>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</si>
  <si>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</si>
  <si>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</si>
  <si>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</si>
  <si>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</si>
  <si>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</si>
  <si>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</si>
  <si>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</si>
  <si>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</si>
  <si>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</si>
  <si>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</si>
  <si>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</si>
  <si>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</si>
  <si>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</si>
  <si>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</si>
  <si>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</si>
  <si>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</si>
  <si>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</si>
  <si>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</si>
  <si>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</si>
  <si>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</si>
  <si>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</si>
  <si>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</si>
  <si>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</si>
  <si>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</si>
  <si>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</si>
  <si>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</si>
  <si>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</si>
  <si>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</si>
  <si>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</si>
  <si>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</si>
  <si>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</si>
  <si>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</si>
  <si>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</si>
  <si>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</si>
  <si>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</si>
  <si>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</si>
  <si>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</si>
  <si>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</si>
  <si>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</si>
  <si>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</si>
  <si>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</si>
  <si>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</si>
  <si>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</si>
  <si>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</si>
  <si>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</si>
  <si>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</si>
  <si>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</si>
  <si>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</si>
  <si>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</si>
  <si>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</si>
  <si>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</si>
  <si>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</si>
  <si>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</si>
  <si>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</si>
  <si>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</si>
  <si>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</si>
  <si>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</si>
  <si>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</si>
  <si>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</si>
  <si>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</si>
  <si>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</si>
  <si>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</si>
  <si>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</si>
  <si>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</si>
  <si>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</si>
  <si>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</si>
  <si>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</si>
  <si>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</si>
  <si>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</si>
  <si>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</si>
  <si>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</si>
  <si>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</si>
  <si>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</si>
  <si>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</si>
  <si>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</si>
  <si>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</si>
  <si>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</si>
  <si>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</si>
  <si>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</si>
  <si>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</si>
  <si>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</si>
  <si>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</si>
  <si>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</si>
  <si>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</si>
  <si>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</si>
  <si>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</si>
  <si>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</si>
  <si>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</si>
  <si>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</si>
  <si>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</si>
  <si>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</si>
  <si>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</si>
  <si>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</si>
  <si>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</si>
  <si>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</si>
  <si>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</si>
  <si>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</si>
  <si>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</si>
  <si>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</si>
  <si>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</si>
  <si>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</si>
  <si>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</si>
  <si>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</si>
  <si>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</si>
  <si>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</si>
  <si>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</si>
  <si>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</si>
  <si>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</si>
  <si>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</si>
  <si>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</si>
  <si>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</si>
  <si>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</si>
  <si>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</si>
  <si>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</si>
  <si>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</si>
  <si>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</si>
  <si>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</si>
  <si>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</si>
  <si>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</si>
  <si>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</si>
  <si>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</si>
  <si>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</si>
  <si>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</si>
  <si>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</si>
  <si>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</si>
  <si>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</si>
  <si>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</si>
  <si>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</si>
  <si>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</si>
  <si>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</si>
  <si>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</si>
  <si>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</si>
  <si>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</si>
  <si>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</si>
  <si>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</si>
  <si>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</si>
  <si>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</si>
  <si>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</si>
  <si>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</si>
  <si>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</si>
  <si>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</si>
  <si>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</si>
  <si>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</si>
  <si>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</si>
  <si>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</si>
  <si>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</si>
  <si>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</si>
  <si>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</si>
  <si>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</si>
  <si>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</si>
  <si>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</si>
  <si>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</si>
  <si>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</si>
  <si>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</si>
  <si>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</si>
  <si>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</si>
  <si>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</si>
  <si>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</si>
  <si>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</si>
  <si>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</si>
  <si>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</si>
  <si>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</si>
  <si>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</si>
  <si>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</si>
  <si>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</si>
  <si>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</si>
  <si>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</si>
  <si>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</si>
  <si>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</si>
  <si>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</si>
  <si>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</si>
  <si>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</si>
  <si>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</si>
  <si>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</si>
  <si>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</si>
  <si>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</si>
  <si>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</si>
  <si>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</si>
  <si>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</si>
  <si>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</si>
  <si>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</si>
  <si>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</si>
  <si>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</si>
  <si>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</si>
  <si>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</si>
  <si>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</si>
  <si>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</si>
  <si>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</si>
  <si>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</si>
  <si>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</si>
  <si>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</si>
  <si>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</si>
  <si>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</si>
  <si>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</si>
  <si>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</si>
  <si>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</si>
  <si>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</si>
  <si>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</si>
  <si>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</si>
  <si>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</si>
  <si>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</si>
  <si>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</si>
  <si>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</si>
  <si>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</si>
  <si>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</si>
  <si>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</si>
  <si>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</si>
  <si>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</si>
  <si>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</si>
  <si>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</si>
  <si>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</si>
  <si>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</si>
  <si>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</si>
  <si>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</si>
  <si>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</si>
  <si>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</si>
  <si>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</si>
  <si>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</si>
  <si>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</si>
  <si>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</si>
  <si>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</si>
  <si>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</si>
  <si>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</si>
  <si>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</si>
  <si>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</si>
  <si>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</si>
  <si>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</si>
  <si>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</si>
  <si>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</si>
  <si>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</si>
  <si>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</si>
  <si>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</si>
  <si>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</si>
  <si>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</si>
  <si>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</si>
  <si>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</si>
  <si>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</si>
  <si>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</si>
  <si>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</si>
  <si>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</si>
  <si>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</si>
  <si>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</si>
  <si>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</si>
  <si>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</si>
  <si>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</si>
  <si>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</si>
  <si>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</si>
  <si>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</si>
  <si>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</si>
  <si>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</si>
  <si>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</si>
  <si>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</si>
  <si>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</si>
  <si>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</si>
  <si>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</si>
  <si>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</si>
  <si>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</si>
  <si>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</si>
  <si>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</si>
  <si>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</si>
  <si>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</si>
  <si>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</si>
  <si>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</si>
  <si>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</si>
  <si>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</si>
  <si>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</si>
  <si>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</si>
  <si>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</si>
  <si>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</si>
  <si>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</si>
  <si>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</si>
  <si>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</si>
  <si>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</si>
  <si>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</si>
  <si>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</si>
  <si>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</si>
  <si>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</si>
  <si>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</si>
  <si>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</si>
  <si>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</si>
  <si>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</si>
  <si>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</si>
  <si>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</si>
  <si>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</si>
  <si>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</si>
  <si>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</si>
  <si>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</si>
  <si>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</si>
  <si>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</si>
  <si>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</si>
  <si>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</si>
  <si>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</si>
  <si>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</si>
  <si>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</si>
  <si>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</si>
  <si>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</si>
  <si>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</si>
  <si>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</si>
  <si>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</si>
  <si>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</si>
  <si>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</si>
  <si>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</si>
  <si>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</si>
  <si>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</si>
  <si>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</si>
  <si>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</si>
  <si>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</si>
  <si>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</si>
  <si>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</si>
  <si>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</si>
  <si>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</si>
  <si>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</si>
  <si>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</si>
  <si>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</si>
  <si>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</si>
  <si>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</si>
  <si>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</si>
  <si>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</si>
  <si>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</si>
  <si>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</si>
  <si>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</si>
  <si>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</si>
  <si>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</si>
  <si>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</si>
  <si>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</si>
  <si>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</si>
  <si>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</si>
  <si>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</si>
  <si>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</si>
  <si>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</si>
  <si>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</si>
  <si>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</si>
  <si>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</si>
  <si>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</si>
  <si>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</si>
  <si>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</si>
  <si>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</si>
  <si>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</si>
  <si>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</si>
  <si>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</si>
  <si>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</si>
  <si>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</si>
  <si>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</si>
  <si>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</si>
  <si>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</si>
  <si>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</si>
  <si>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</si>
  <si>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</si>
  <si>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</si>
  <si>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</si>
  <si>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</si>
  <si>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</si>
  <si>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</si>
  <si>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</si>
  <si>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</si>
  <si>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</si>
  <si>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</si>
  <si>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</si>
  <si>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</si>
  <si>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</si>
  <si>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</si>
  <si>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</si>
  <si>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</si>
  <si>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</si>
  <si>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</si>
  <si>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</si>
  <si>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</si>
  <si>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</si>
  <si>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</si>
  <si>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</si>
  <si>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</si>
  <si>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</si>
  <si>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</si>
  <si>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</si>
  <si>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</si>
  <si>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</si>
  <si>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</si>
  <si>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</si>
  <si>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</si>
  <si>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</si>
  <si>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</si>
  <si>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</si>
  <si>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</si>
  <si>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</si>
  <si>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</si>
  <si>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</si>
  <si>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</si>
  <si>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</si>
  <si>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</si>
  <si>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</si>
  <si>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</si>
  <si>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</si>
  <si>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</si>
  <si>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</si>
  <si>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</si>
  <si>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</si>
  <si>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</si>
  <si>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</si>
  <si>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</si>
  <si>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</si>
  <si>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</si>
  <si>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</si>
  <si>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</si>
  <si>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</si>
  <si>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</si>
  <si>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</si>
  <si>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</si>
  <si>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</si>
  <si>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</si>
  <si>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</si>
  <si>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</si>
  <si>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</si>
  <si>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</si>
  <si>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</si>
  <si>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</si>
  <si>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</si>
  <si>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</si>
  <si>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</si>
  <si>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</si>
  <si>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</si>
  <si>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</si>
  <si>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</si>
  <si>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</si>
  <si>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</si>
  <si>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</si>
  <si>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</si>
  <si>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</si>
  <si>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</si>
  <si>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</si>
  <si>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</si>
  <si>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</si>
  <si>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</si>
  <si>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</si>
  <si>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</si>
  <si>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</si>
  <si>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</si>
  <si>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</si>
  <si>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</si>
  <si>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</si>
  <si>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</si>
  <si>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</si>
  <si>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</si>
  <si>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</si>
  <si>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</si>
  <si>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</si>
  <si>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</si>
  <si>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</si>
  <si>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</si>
  <si>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</si>
  <si>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</si>
  <si>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</si>
  <si>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</si>
  <si>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</si>
  <si>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</si>
  <si>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</si>
  <si>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</si>
  <si>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</si>
  <si>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</si>
  <si>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</si>
  <si>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</si>
  <si>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</si>
  <si>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</si>
  <si>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</si>
  <si>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</si>
  <si>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</si>
  <si>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</si>
  <si>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</si>
  <si>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</si>
  <si>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</si>
  <si>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</si>
  <si>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</si>
  <si>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</si>
  <si>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</si>
  <si>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</si>
  <si>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</si>
  <si>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</si>
  <si>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</si>
  <si>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</si>
  <si>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</si>
  <si>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</si>
  <si>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</si>
  <si>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</si>
  <si>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</si>
  <si>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</si>
  <si>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</si>
  <si>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</si>
  <si>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</si>
  <si>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</si>
  <si>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</si>
  <si>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</si>
  <si>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</si>
  <si>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</si>
  <si>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</si>
  <si>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</si>
  <si>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</si>
  <si>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</si>
  <si>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</si>
  <si>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</si>
  <si>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</si>
  <si>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</si>
  <si>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</si>
  <si>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</si>
  <si>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</si>
  <si>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</si>
  <si>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</si>
  <si>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</si>
  <si>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</si>
  <si>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</si>
  <si>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</si>
  <si>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</si>
  <si>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</si>
  <si>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</si>
  <si>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</si>
  <si>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</si>
  <si>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</si>
  <si>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</si>
  <si>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</si>
  <si>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</si>
  <si>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</si>
  <si>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</si>
  <si>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</si>
  <si>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</si>
  <si>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</si>
  <si>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</si>
  <si>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</si>
  <si>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</si>
  <si>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</si>
  <si>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</si>
  <si>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</si>
  <si>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</si>
  <si>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</si>
  <si>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</si>
  <si>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</si>
  <si>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</si>
  <si>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</si>
  <si>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</si>
  <si>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</si>
  <si>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</si>
  <si>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</si>
  <si>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</si>
  <si>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</si>
  <si>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</si>
  <si>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</si>
  <si>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</si>
  <si>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</si>
  <si>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</si>
  <si>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</si>
  <si>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</si>
  <si>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</si>
  <si>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</si>
  <si>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</si>
  <si>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</si>
  <si>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</si>
  <si>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</si>
  <si>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</si>
  <si>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</si>
  <si>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</si>
  <si>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</si>
  <si>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</si>
  <si>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</si>
  <si>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</si>
  <si>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</si>
  <si>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</si>
  <si>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</si>
  <si>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</si>
  <si>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</si>
  <si>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</si>
  <si>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</si>
  <si>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</si>
  <si>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</si>
  <si>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</si>
  <si>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</si>
  <si>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</si>
  <si>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</si>
  <si>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</si>
  <si>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</si>
  <si>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</si>
  <si>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</si>
  <si>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</si>
  <si>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</si>
  <si>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</si>
  <si>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</si>
  <si>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</si>
  <si>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</si>
  <si>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</si>
  <si>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</si>
  <si>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</si>
  <si>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</si>
  <si>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</si>
  <si>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</si>
  <si>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</si>
  <si>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</si>
  <si>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</si>
  <si>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</si>
  <si>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</si>
  <si>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</si>
  <si>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</si>
  <si>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</si>
  <si>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</si>
  <si>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</si>
  <si>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</si>
  <si>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</si>
  <si>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</si>
  <si>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</si>
  <si>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</si>
  <si>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</si>
  <si>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</si>
  <si>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</si>
  <si>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</si>
  <si>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</si>
  <si>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</si>
  <si>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</si>
  <si>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</si>
  <si>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</si>
  <si>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</si>
  <si>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</si>
  <si>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</si>
  <si>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</si>
  <si>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</si>
  <si>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</si>
  <si>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</si>
  <si>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</si>
  <si>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</si>
  <si>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</si>
  <si>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</si>
  <si>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</si>
  <si>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</si>
  <si>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</si>
  <si>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</si>
  <si>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</si>
  <si>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</si>
  <si>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</si>
  <si>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</si>
  <si>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</si>
  <si>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</si>
  <si>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</si>
  <si>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</si>
  <si>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</si>
  <si>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</si>
  <si>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</si>
  <si>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</si>
  <si>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</si>
  <si>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</si>
  <si>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</si>
  <si>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</si>
  <si>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</si>
  <si>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</si>
  <si>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</si>
  <si>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</si>
  <si>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</si>
  <si>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</si>
  <si>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</si>
  <si>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</si>
  <si>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</si>
  <si>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</si>
  <si>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</si>
  <si>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</si>
  <si>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</si>
  <si>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</si>
  <si>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</si>
  <si>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</si>
  <si>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</si>
  <si>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</si>
  <si>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</si>
  <si>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</si>
  <si>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</si>
  <si>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</si>
  <si>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</si>
  <si>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</si>
  <si>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</si>
  <si>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</si>
  <si>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</si>
  <si>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</si>
  <si>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</si>
  <si>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</si>
  <si>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</si>
  <si>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</si>
  <si>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</si>
  <si>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</si>
  <si>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</si>
  <si>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</si>
  <si>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</si>
  <si>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</si>
  <si>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</si>
  <si>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</si>
  <si>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</si>
  <si>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</si>
  <si>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</si>
  <si>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</si>
  <si>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</si>
  <si>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</si>
  <si>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</si>
  <si>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</si>
  <si>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</si>
  <si>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</si>
  <si>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</si>
  <si>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</si>
  <si>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</si>
  <si>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</si>
  <si>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</si>
  <si>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</si>
  <si>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</si>
  <si>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</si>
  <si>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</si>
  <si>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</si>
  <si>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</si>
  <si>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</si>
  <si>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</si>
  <si>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</si>
  <si>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</si>
  <si>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</si>
  <si>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</si>
  <si>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</si>
  <si>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</si>
  <si>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</si>
  <si>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</si>
  <si>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</si>
  <si>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</si>
  <si>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</si>
  <si>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</si>
  <si>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</si>
  <si>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</si>
  <si>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</si>
  <si>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</si>
  <si>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</si>
  <si>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</si>
  <si>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</si>
  <si>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</si>
  <si>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</si>
  <si>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</si>
  <si>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</si>
  <si>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</si>
  <si>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</si>
  <si>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</si>
  <si>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</si>
  <si>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</si>
  <si>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</si>
  <si>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</si>
  <si>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</si>
  <si>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</si>
  <si>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</si>
  <si>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</si>
  <si>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</si>
  <si>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</si>
  <si>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</si>
  <si>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</si>
  <si>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</si>
  <si>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</si>
  <si>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</si>
  <si>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</si>
  <si>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</si>
  <si>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</si>
  <si>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</si>
  <si>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</si>
  <si>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</si>
  <si>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</si>
  <si>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</si>
  <si>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</si>
  <si>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</si>
  <si>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</si>
  <si>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</si>
  <si>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</si>
  <si>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</si>
  <si>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</si>
  <si>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</si>
  <si>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</si>
  <si>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</si>
  <si>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</si>
  <si>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</si>
  <si>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</si>
  <si>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</si>
  <si>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</si>
  <si>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</si>
  <si>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</si>
  <si>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</si>
  <si>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</si>
  <si>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</si>
  <si>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</si>
  <si>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</si>
  <si>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</si>
  <si>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</si>
  <si>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</si>
  <si>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</si>
  <si>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</si>
  <si>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</si>
  <si>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</si>
  <si>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</si>
  <si>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</si>
  <si>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</si>
  <si>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</si>
  <si>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</si>
  <si>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</si>
  <si>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</si>
  <si>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</si>
  <si>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</si>
  <si>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</si>
  <si>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</si>
  <si>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</si>
  <si>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</si>
  <si>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</si>
  <si>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</si>
  <si>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</si>
  <si>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</si>
  <si>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</si>
  <si>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</si>
  <si>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</si>
  <si>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</si>
  <si>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</si>
  <si>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</si>
  <si>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</si>
  <si>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</si>
  <si>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</si>
  <si>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</si>
  <si>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</si>
  <si>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</si>
  <si>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</si>
  <si>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</si>
  <si>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</si>
  <si>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</si>
  <si>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</si>
  <si>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</si>
  <si>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</si>
  <si>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</si>
  <si>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</si>
  <si>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</si>
  <si>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</si>
  <si>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</si>
  <si>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</si>
  <si>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</si>
  <si>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</si>
  <si>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</si>
  <si>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</si>
  <si>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</si>
  <si>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</si>
  <si>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</si>
  <si>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</si>
  <si>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</si>
  <si>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</si>
  <si>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</si>
  <si>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</si>
  <si>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</si>
  <si>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</si>
  <si>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</si>
  <si>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</si>
  <si>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</si>
  <si>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</si>
  <si>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</si>
  <si>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</si>
  <si>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</si>
  <si>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</si>
  <si>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</si>
  <si>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</si>
  <si>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</si>
  <si>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</si>
  <si>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</si>
  <si>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</si>
  <si>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</si>
  <si>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</si>
  <si>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</si>
  <si>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</si>
  <si>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</si>
  <si>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</si>
  <si>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</si>
  <si>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</si>
  <si>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</si>
  <si>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</si>
  <si>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</si>
  <si>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</si>
  <si>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</si>
  <si>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</si>
  <si>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</si>
  <si>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</si>
  <si>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</si>
  <si>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</si>
  <si>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</si>
  <si>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</si>
  <si>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</si>
  <si>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</si>
  <si>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</si>
  <si>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</si>
  <si>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</si>
  <si>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</si>
  <si>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</si>
  <si>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</si>
  <si>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</si>
  <si>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</si>
  <si>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</si>
  <si>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</si>
  <si>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</si>
  <si>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</si>
  <si>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</si>
  <si>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</si>
  <si>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</si>
  <si>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</si>
  <si>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</si>
  <si>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</si>
  <si>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</si>
  <si>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</si>
  <si>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</si>
  <si>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</si>
  <si>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</si>
  <si>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</si>
  <si>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</si>
  <si>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</si>
  <si>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</si>
  <si>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</si>
  <si>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</si>
  <si>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</si>
  <si>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</si>
  <si>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</si>
  <si>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</si>
  <si>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</si>
  <si>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</si>
  <si>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</si>
  <si>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</si>
  <si>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</si>
  <si>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</si>
  <si>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</si>
  <si>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</si>
  <si>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</si>
  <si>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</si>
  <si>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</si>
  <si>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</si>
  <si>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</si>
  <si>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</si>
  <si>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</si>
  <si>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</si>
  <si>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</si>
  <si>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</si>
  <si>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</si>
  <si>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</si>
  <si>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</si>
  <si>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</si>
  <si>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</si>
  <si>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</si>
  <si>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</si>
  <si>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</si>
  <si>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</si>
  <si>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</si>
  <si>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</si>
  <si>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</si>
  <si>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</si>
  <si>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</si>
  <si>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</si>
  <si>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</si>
  <si>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</si>
  <si>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</si>
  <si>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</si>
  <si>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</si>
  <si>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</si>
  <si>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</si>
  <si>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</si>
  <si>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</si>
  <si>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</si>
  <si>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</si>
  <si>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</si>
  <si>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</si>
  <si>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</si>
  <si>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</si>
  <si>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</si>
  <si>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</si>
  <si>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</si>
  <si>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</si>
  <si>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</si>
  <si>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</si>
  <si>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</si>
  <si>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</si>
  <si>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</si>
  <si>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</si>
  <si>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</si>
  <si>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</si>
  <si>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</si>
  <si>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</si>
  <si>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</si>
  <si>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</si>
  <si>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</si>
  <si>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</si>
  <si>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</si>
  <si>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</si>
  <si>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</si>
  <si>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</si>
  <si>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</si>
  <si>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</si>
  <si>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</si>
  <si>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</si>
  <si>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</si>
  <si>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</si>
  <si>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</si>
  <si>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</si>
  <si>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</si>
  <si>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</si>
  <si>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</si>
  <si>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</si>
  <si>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</si>
  <si>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</si>
  <si>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</si>
  <si>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</si>
  <si>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</si>
  <si>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</si>
  <si>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</si>
  <si>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</si>
  <si>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</si>
  <si>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</si>
  <si>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</si>
  <si>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</si>
  <si>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</si>
  <si>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</si>
  <si>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</si>
  <si>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</si>
  <si>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</si>
  <si>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</si>
  <si>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</si>
  <si>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</si>
  <si>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</si>
  <si>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</si>
  <si>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</si>
  <si>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</si>
  <si>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</si>
  <si>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</si>
  <si>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</si>
  <si>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</si>
  <si>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</si>
  <si>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</si>
  <si>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</si>
  <si>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</si>
  <si>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</si>
  <si>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</si>
  <si>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</si>
  <si>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</si>
  <si>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</si>
  <si>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</si>
  <si>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</si>
  <si>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</si>
  <si>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</si>
  <si>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</si>
  <si>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</si>
  <si>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</si>
  <si>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</si>
  <si>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</si>
  <si>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</si>
  <si>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</si>
  <si>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</si>
  <si>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</si>
  <si>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</si>
  <si>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</si>
  <si>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</si>
  <si>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</si>
  <si>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</si>
  <si>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</si>
  <si>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</si>
  <si>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</si>
  <si>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</si>
  <si>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</si>
  <si>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</si>
  <si>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</si>
  <si>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</si>
  <si>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</si>
  <si>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</si>
  <si>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</si>
  <si>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</si>
  <si>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</si>
  <si>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</si>
  <si>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</si>
  <si>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</si>
  <si>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</si>
  <si>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</si>
  <si>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</si>
  <si>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</si>
  <si>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</si>
  <si>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</si>
  <si>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</si>
  <si>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</si>
  <si>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</si>
  <si>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</si>
  <si>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</si>
  <si>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</si>
  <si>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</si>
  <si>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</si>
  <si>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</si>
  <si>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</si>
  <si>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</si>
  <si>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</si>
  <si>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</si>
  <si>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</si>
  <si>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</si>
  <si>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</si>
  <si>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</si>
  <si>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</si>
  <si>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</si>
  <si>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</si>
  <si>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</si>
  <si>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</si>
  <si>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</si>
  <si>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</si>
  <si>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</si>
  <si>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</si>
  <si>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</si>
  <si>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</si>
  <si>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</si>
  <si>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</si>
  <si>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</si>
  <si>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</si>
  <si>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</si>
  <si>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</si>
  <si>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</si>
  <si>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</si>
  <si>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</si>
  <si>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</si>
  <si>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</si>
  <si>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</si>
  <si>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</si>
  <si>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</si>
  <si>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</si>
  <si>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</si>
  <si>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</si>
  <si>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</si>
  <si>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</si>
  <si>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</si>
  <si>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</si>
  <si>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</si>
  <si>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</si>
  <si>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</si>
  <si>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</si>
  <si>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</si>
  <si>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</si>
  <si>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</si>
  <si>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</si>
  <si>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</si>
  <si>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</si>
  <si>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</si>
  <si>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</si>
  <si>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</si>
  <si>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</si>
  <si>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</si>
  <si>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</si>
  <si>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</si>
  <si>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</si>
  <si>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</si>
  <si>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</si>
  <si>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</si>
  <si>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</si>
  <si>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</si>
  <si>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</si>
  <si>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</si>
  <si>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</si>
  <si>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</si>
  <si>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</si>
  <si>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</si>
  <si>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</si>
  <si>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</si>
  <si>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</si>
  <si>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</si>
  <si>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</si>
  <si>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</si>
  <si>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</si>
  <si>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</si>
  <si>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</si>
  <si>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</si>
  <si>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</si>
  <si>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</si>
  <si>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</si>
  <si>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</si>
  <si>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</si>
  <si>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</si>
  <si>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</si>
  <si>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</si>
  <si>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</si>
  <si>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</si>
  <si>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</si>
  <si>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</si>
  <si>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</si>
  <si>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</si>
  <si>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</si>
  <si>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</si>
  <si>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</si>
  <si>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</si>
  <si>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</si>
  <si>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</si>
  <si>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</si>
  <si>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</si>
  <si>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</si>
  <si>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</si>
  <si>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</si>
  <si>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</si>
  <si>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</si>
  <si>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</si>
  <si>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</si>
  <si>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</si>
  <si>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</si>
  <si>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</si>
  <si>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</si>
  <si>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</si>
  <si>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</si>
  <si>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</si>
  <si>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</si>
  <si>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</si>
  <si>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</si>
  <si>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</si>
  <si>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</si>
  <si>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</si>
  <si>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</si>
  <si>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</si>
  <si>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</si>
  <si>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</si>
  <si>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</si>
  <si>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</si>
  <si>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</si>
  <si>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</si>
  <si>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</si>
  <si>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</si>
  <si>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</si>
  <si>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</si>
  <si>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</si>
  <si>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</si>
  <si>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</si>
  <si>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</si>
  <si>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</si>
  <si>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</si>
  <si>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</si>
  <si>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</si>
  <si>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</si>
  <si>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</si>
  <si>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</si>
  <si>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</si>
  <si>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</si>
  <si>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</si>
  <si>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</si>
  <si>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</si>
  <si>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</si>
  <si>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</si>
  <si>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</si>
  <si>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</si>
  <si>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</si>
  <si>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</si>
  <si>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</si>
  <si>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</si>
  <si>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</si>
  <si>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</si>
  <si>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</si>
  <si>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</si>
  <si>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</si>
  <si>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</si>
  <si>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</si>
  <si>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</si>
  <si>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</si>
  <si>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</si>
  <si>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</si>
  <si>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</si>
  <si>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</si>
  <si>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</si>
  <si>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</si>
  <si>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</si>
  <si>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</si>
  <si>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</si>
  <si>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</si>
  <si>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</si>
  <si>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</si>
  <si>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</si>
  <si>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</si>
  <si>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</si>
  <si>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</si>
  <si>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</si>
  <si>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</si>
  <si>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</si>
  <si>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</si>
  <si>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</si>
  <si>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</si>
  <si>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</si>
  <si>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</si>
  <si>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</si>
  <si>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</si>
  <si>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</si>
  <si>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</si>
  <si>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</si>
  <si>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</si>
  <si>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</si>
  <si>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</si>
  <si>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</si>
  <si>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</si>
  <si>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</si>
  <si>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</si>
  <si>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</si>
  <si>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</si>
  <si>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</si>
  <si>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</si>
  <si>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</si>
  <si>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</si>
  <si>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</si>
  <si>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</si>
  <si>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</si>
  <si>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</si>
  <si>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</si>
  <si>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</si>
  <si>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</si>
  <si>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</si>
  <si>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</si>
  <si>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</si>
  <si>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</si>
  <si>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</si>
  <si>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</si>
  <si>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</si>
  <si>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</si>
  <si>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</si>
  <si>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</si>
  <si>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</si>
  <si>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</si>
  <si>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</si>
  <si>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</si>
  <si>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</si>
  <si>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</si>
  <si>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</si>
  <si>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</si>
  <si>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</si>
  <si>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</si>
  <si>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</si>
  <si>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</si>
  <si>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</si>
  <si>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</si>
  <si>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</si>
  <si>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</si>
  <si>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</si>
  <si>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</si>
  <si>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</si>
  <si>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</si>
  <si>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</si>
  <si>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</si>
  <si>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</si>
  <si>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</si>
  <si>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</si>
  <si>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</si>
  <si>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</si>
  <si>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</si>
  <si>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</si>
  <si>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</si>
  <si>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</si>
  <si>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</si>
  <si>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</si>
  <si>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</si>
  <si>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</si>
  <si>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</si>
  <si>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</si>
  <si>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</si>
  <si>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</si>
  <si>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</si>
  <si>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</si>
  <si>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</si>
  <si>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</si>
  <si>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</si>
  <si>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</si>
  <si>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</si>
  <si>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</si>
  <si>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</si>
  <si>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</si>
  <si>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</si>
  <si>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</si>
  <si>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</si>
  <si>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</si>
  <si>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</si>
  <si>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</si>
  <si>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</si>
  <si>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</si>
  <si>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</si>
  <si>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</si>
  <si>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</si>
  <si>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</si>
  <si>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</si>
  <si>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</si>
  <si>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</si>
  <si>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</si>
  <si>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</si>
  <si>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</si>
  <si>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</si>
  <si>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</si>
  <si>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</si>
  <si>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</si>
  <si>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</si>
  <si>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</si>
  <si>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</si>
  <si>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</si>
  <si>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</si>
  <si>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</si>
  <si>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</si>
  <si>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</si>
  <si>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</si>
  <si>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</si>
  <si>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</si>
  <si>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</si>
  <si>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</si>
  <si>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</si>
  <si>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</si>
  <si>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</si>
  <si>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</si>
  <si>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</si>
  <si>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</si>
  <si>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</si>
  <si>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</si>
  <si>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</si>
  <si>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</si>
  <si>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</si>
  <si>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</si>
  <si>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</si>
  <si>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</si>
  <si>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</si>
  <si>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</si>
  <si>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</si>
  <si>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</si>
  <si>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</si>
  <si>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</si>
  <si>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</si>
  <si>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</si>
  <si>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</si>
  <si>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</si>
  <si>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</si>
  <si>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</si>
  <si>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</si>
  <si>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</si>
  <si>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</si>
  <si>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</si>
  <si>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</si>
  <si>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</si>
  <si>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</si>
  <si>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</si>
  <si>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</si>
  <si>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</si>
  <si>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</si>
  <si>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</si>
  <si>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</si>
  <si>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</si>
  <si>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</si>
  <si>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</si>
  <si>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</si>
  <si>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</si>
  <si>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</si>
  <si>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</si>
  <si>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</si>
  <si>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</si>
  <si>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</si>
  <si>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</si>
  <si>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</si>
  <si>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</si>
  <si>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</si>
  <si>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</si>
  <si>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</si>
  <si>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</si>
  <si>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</si>
  <si>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</si>
  <si>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</si>
  <si>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</si>
  <si>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</si>
  <si>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</si>
  <si>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</si>
  <si>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</si>
  <si>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</si>
  <si>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</si>
  <si>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</si>
  <si>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</si>
  <si>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</si>
  <si>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</si>
  <si>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</si>
  <si>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</si>
  <si>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</si>
  <si>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</si>
  <si>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</si>
  <si>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</si>
  <si>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</si>
  <si>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</si>
  <si>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</si>
  <si>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</si>
  <si>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</si>
  <si>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</si>
  <si>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</si>
  <si>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</si>
  <si>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</si>
  <si>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</si>
  <si>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</si>
  <si>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</si>
  <si>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</si>
  <si>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</si>
  <si>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</si>
  <si>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</si>
  <si>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</si>
  <si>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</si>
  <si>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</si>
  <si>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</si>
  <si>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</si>
  <si>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</si>
  <si>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</si>
  <si>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</si>
  <si>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</si>
  <si>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</si>
  <si>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</si>
  <si>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</si>
  <si>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</si>
  <si>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</si>
  <si>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</si>
  <si>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</si>
  <si>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</si>
  <si>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</si>
  <si>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</si>
  <si>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</si>
  <si>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</si>
  <si>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</si>
  <si>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</si>
  <si>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</si>
  <si>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</si>
  <si>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</si>
  <si>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</si>
  <si>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</si>
  <si>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</si>
  <si>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</si>
  <si>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</si>
  <si>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</si>
  <si>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</si>
  <si>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</si>
  <si>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</si>
  <si>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</si>
  <si>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</si>
  <si>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</si>
  <si>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</si>
  <si>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</si>
  <si>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</si>
  <si>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</si>
  <si>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</si>
  <si>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</si>
  <si>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</si>
  <si>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</si>
  <si>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</si>
  <si>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</si>
  <si>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</si>
  <si>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</si>
  <si>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</si>
  <si>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</si>
  <si>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</si>
  <si>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</si>
  <si>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</si>
  <si>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</si>
  <si>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</si>
  <si>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</si>
  <si>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</si>
  <si>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</si>
  <si>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</si>
  <si>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</si>
  <si>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</si>
  <si>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</si>
  <si>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</si>
  <si>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</si>
  <si>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</si>
  <si>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</si>
  <si>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</si>
  <si>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</si>
  <si>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</si>
  <si>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</si>
  <si>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</si>
  <si>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</si>
  <si>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</si>
  <si>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</si>
  <si>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</si>
  <si>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</si>
  <si>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</si>
  <si>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</si>
  <si>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</si>
  <si>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</si>
  <si>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</si>
  <si>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</si>
  <si>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</si>
  <si>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</si>
  <si>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</si>
  <si>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</si>
  <si>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</si>
  <si>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</si>
  <si>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</si>
  <si>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</si>
  <si>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</si>
  <si>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</si>
  <si>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</si>
  <si>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</si>
  <si>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</si>
  <si>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</si>
  <si>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</si>
  <si>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</si>
  <si>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</si>
  <si>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</si>
  <si>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</si>
  <si>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</si>
  <si>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</si>
  <si>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</si>
  <si>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</si>
  <si>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</si>
  <si>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</si>
  <si>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</si>
  <si>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</si>
  <si>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</si>
  <si>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</si>
  <si>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</si>
  <si>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</si>
  <si>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</si>
  <si>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</si>
  <si>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</si>
  <si>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</si>
  <si>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</si>
  <si>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</si>
  <si>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</si>
  <si>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</si>
  <si>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</si>
  <si>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</si>
  <si>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</si>
  <si>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</si>
  <si>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</si>
  <si>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</si>
  <si>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</si>
  <si>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</si>
  <si>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</si>
  <si>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</si>
  <si>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</si>
  <si>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</si>
  <si>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</si>
  <si>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</si>
  <si>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</si>
  <si>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</si>
  <si>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</si>
  <si>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</si>
  <si>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</si>
  <si>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</si>
  <si>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</si>
  <si>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</si>
  <si>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</si>
  <si>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</si>
  <si>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</si>
  <si>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</si>
  <si>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</si>
  <si>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</si>
  <si>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</si>
  <si>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</si>
  <si>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</si>
  <si>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</si>
  <si>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</si>
  <si>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</si>
  <si>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</si>
  <si>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</si>
  <si>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</si>
  <si>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</si>
  <si>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</si>
  <si>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</si>
  <si>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</si>
  <si>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</si>
  <si>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</si>
  <si>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</si>
  <si>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</si>
  <si>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</si>
  <si>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</si>
  <si>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</si>
  <si>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</si>
  <si>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</si>
  <si>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</si>
  <si>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</si>
  <si>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</si>
  <si>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</si>
  <si>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</si>
  <si>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</si>
  <si>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</si>
  <si>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</si>
  <si>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</si>
  <si>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</si>
  <si>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</si>
  <si>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</si>
  <si>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</si>
  <si>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</si>
  <si>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</si>
  <si>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</si>
  <si>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</si>
  <si>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</si>
  <si>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</si>
  <si>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</si>
  <si>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</si>
  <si>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</si>
  <si>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</si>
  <si>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</si>
  <si>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</si>
  <si>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</si>
  <si>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</si>
  <si>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</si>
  <si>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</si>
  <si>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</si>
  <si>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</si>
  <si>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</si>
  <si>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</si>
  <si>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</si>
  <si>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</si>
  <si>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</si>
  <si>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</si>
  <si>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</si>
  <si>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</si>
  <si>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</si>
  <si>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</si>
  <si>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</si>
  <si>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</si>
  <si>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</si>
  <si>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</si>
  <si>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</si>
  <si>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</si>
  <si>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</si>
  <si>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</si>
  <si>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</si>
  <si>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</si>
  <si>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</si>
  <si>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</si>
  <si>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</si>
  <si>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</si>
  <si>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</si>
  <si>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</si>
  <si>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</si>
  <si>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</si>
  <si>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</si>
  <si>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</si>
  <si>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</si>
  <si>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</si>
  <si>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</si>
  <si>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</si>
  <si>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</si>
  <si>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</si>
  <si>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</si>
  <si>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</si>
  <si>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</si>
  <si>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</si>
  <si>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</si>
  <si>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</si>
  <si>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</si>
  <si>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</si>
  <si>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</si>
  <si>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</si>
  <si>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</si>
  <si>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</si>
  <si>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</si>
  <si>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</si>
  <si>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</si>
  <si>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</si>
  <si>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</si>
  <si>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</si>
  <si>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</si>
  <si>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</si>
  <si>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</si>
  <si>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</si>
  <si>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</si>
  <si>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</si>
  <si>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</si>
  <si>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</si>
  <si>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</si>
  <si>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</si>
  <si>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</si>
  <si>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</si>
  <si>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</si>
  <si>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</si>
  <si>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</si>
  <si>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</si>
  <si>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</si>
  <si>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</si>
  <si>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</si>
  <si>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</si>
  <si>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</si>
  <si>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</si>
  <si>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</si>
  <si>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</si>
  <si>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</si>
  <si>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</si>
  <si>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</si>
  <si>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</si>
  <si>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</si>
  <si>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</si>
  <si>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</si>
  <si>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</si>
  <si>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</si>
  <si>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</si>
  <si>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</si>
  <si>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</si>
  <si>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</si>
  <si>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</si>
  <si>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</si>
  <si>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</si>
  <si>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</si>
  <si>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</si>
  <si>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</si>
  <si>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</si>
  <si>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</si>
  <si>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</si>
  <si>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</si>
  <si>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</si>
  <si>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</si>
  <si>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</si>
  <si>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</si>
  <si>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</si>
  <si>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</si>
  <si>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</si>
  <si>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</si>
  <si>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</si>
  <si>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</si>
  <si>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</si>
  <si>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</si>
  <si>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</si>
  <si>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</si>
  <si>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</si>
  <si>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</si>
  <si>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</si>
  <si>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</si>
  <si>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</si>
  <si>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</si>
  <si>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</si>
  <si>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</si>
  <si>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</si>
  <si>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</si>
  <si>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</si>
  <si>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</si>
  <si>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</si>
  <si>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</si>
  <si>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</si>
  <si>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</si>
  <si>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</si>
  <si>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</si>
  <si>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</si>
  <si>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</si>
  <si>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</si>
  <si>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</si>
  <si>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</si>
  <si>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</si>
  <si>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</si>
  <si>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</si>
  <si>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</si>
  <si>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</si>
  <si>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</si>
  <si>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</si>
  <si>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</si>
  <si>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</si>
  <si>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</si>
  <si>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</si>
  <si>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</si>
  <si>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</si>
  <si>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</si>
  <si>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</si>
  <si>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</si>
  <si>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</si>
  <si>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</si>
  <si>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</si>
  <si>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</si>
  <si>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</si>
  <si>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</si>
  <si>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</si>
  <si>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</si>
  <si>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</si>
  <si>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</si>
  <si>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</si>
  <si>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</si>
  <si>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</si>
  <si>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</si>
  <si>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</si>
  <si>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</si>
  <si>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</si>
  <si>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</si>
  <si>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</si>
  <si>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</si>
  <si>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</si>
  <si>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</si>
  <si>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</si>
  <si>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</si>
  <si>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</si>
  <si>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</si>
  <si>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</si>
  <si>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</si>
  <si>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</si>
  <si>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</si>
  <si>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</si>
  <si>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</si>
  <si>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</si>
  <si>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</si>
  <si>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</si>
  <si>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</si>
  <si>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</si>
  <si>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</si>
  <si>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</si>
  <si>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</si>
  <si>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</si>
  <si>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</si>
  <si>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</si>
  <si>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</si>
  <si>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</si>
  <si>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</si>
  <si>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</si>
  <si>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</si>
  <si>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</si>
  <si>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</si>
  <si>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</si>
  <si>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</si>
  <si>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</si>
  <si>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</si>
  <si>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</si>
  <si>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</si>
  <si>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</si>
  <si>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</si>
  <si>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</si>
  <si>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</si>
  <si>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</si>
  <si>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</si>
  <si>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</si>
  <si>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</si>
  <si>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</si>
  <si>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</si>
  <si>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</si>
  <si>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</si>
  <si>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</si>
  <si>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</si>
  <si>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</si>
  <si>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</si>
  <si>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</si>
  <si>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</si>
  <si>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</si>
  <si>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</si>
  <si>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</si>
  <si>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</si>
  <si>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</si>
  <si>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</si>
  <si>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</si>
  <si>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</si>
  <si>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</si>
  <si>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</si>
  <si>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</si>
  <si>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</si>
  <si>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</si>
  <si>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</si>
  <si>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</si>
  <si>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</si>
  <si>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</si>
  <si>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</si>
  <si>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</si>
  <si>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</si>
  <si>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</si>
  <si>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</si>
  <si>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</si>
  <si>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</si>
  <si>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</si>
  <si>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</si>
  <si>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</si>
  <si>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</si>
  <si>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</si>
  <si>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</si>
  <si>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</si>
  <si>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</si>
  <si>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</si>
  <si>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</si>
  <si>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</si>
  <si>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</si>
  <si>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</si>
  <si>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</si>
  <si>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</si>
  <si>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</si>
  <si>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</si>
  <si>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</si>
  <si>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</si>
  <si>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</si>
  <si>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</si>
  <si>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</si>
  <si>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</si>
  <si>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</si>
  <si>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</si>
  <si>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</si>
  <si>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</si>
  <si>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</si>
  <si>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</si>
  <si>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</si>
  <si>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</si>
  <si>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</si>
  <si>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</si>
  <si>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</si>
  <si>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</si>
  <si>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</si>
  <si>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</si>
  <si>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</si>
  <si>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</si>
  <si>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</si>
  <si>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</si>
  <si>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</si>
  <si>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</si>
  <si>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</si>
  <si>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</si>
  <si>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</si>
  <si>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</si>
  <si>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</si>
  <si>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</si>
  <si>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</si>
  <si>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</si>
  <si>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</si>
  <si>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</si>
  <si>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</si>
  <si>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</si>
  <si>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</si>
  <si>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</si>
  <si>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</si>
  <si>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</si>
  <si>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</si>
  <si>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</si>
  <si>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</si>
  <si>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</si>
  <si>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</si>
  <si>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</si>
  <si>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</si>
  <si>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</si>
  <si>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</si>
  <si>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</si>
  <si>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</si>
  <si>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</si>
  <si>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</si>
  <si>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</si>
  <si>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</si>
  <si>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</si>
  <si>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</si>
  <si>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</si>
  <si>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</si>
  <si>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</si>
  <si>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</si>
  <si>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</si>
  <si>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</si>
  <si>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</si>
  <si>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</si>
  <si>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</si>
  <si>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</si>
  <si>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</si>
  <si>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</si>
  <si>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</si>
  <si>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</si>
  <si>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</si>
  <si>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</si>
  <si>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</si>
  <si>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</si>
  <si>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</si>
  <si>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</si>
  <si>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</si>
  <si>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</si>
  <si>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</si>
  <si>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</si>
  <si>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</si>
  <si>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</si>
  <si>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</si>
  <si>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</si>
  <si>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</si>
  <si>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</si>
  <si>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</si>
  <si>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</si>
  <si>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</si>
  <si>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</si>
  <si>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</si>
  <si>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</si>
  <si>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</si>
  <si>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</si>
  <si>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</si>
  <si>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</si>
  <si>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</si>
  <si>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</si>
  <si>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</si>
  <si>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</si>
  <si>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</si>
  <si>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</si>
  <si>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</si>
  <si>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</si>
  <si>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</si>
  <si>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</si>
  <si>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</si>
  <si>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</si>
  <si>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</si>
  <si>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</si>
  <si>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</si>
  <si>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</si>
  <si>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</si>
  <si>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</si>
  <si>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</si>
  <si>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</si>
  <si>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</si>
  <si>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</si>
  <si>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</si>
  <si>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</si>
  <si>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</si>
  <si>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</si>
  <si>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</si>
  <si>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</si>
  <si>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</si>
  <si>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</si>
  <si>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</si>
  <si>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</si>
  <si>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</si>
  <si>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</si>
  <si>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</si>
  <si>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</si>
  <si>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</si>
  <si>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</si>
  <si>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</si>
  <si>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</si>
  <si>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</si>
  <si>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</si>
  <si>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</si>
  <si>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</si>
  <si>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</si>
  <si>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</si>
  <si>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</si>
  <si>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</si>
  <si>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</si>
  <si>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</si>
  <si>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</si>
  <si>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</si>
  <si>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</si>
  <si>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</si>
  <si>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</si>
  <si>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</si>
  <si>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</si>
  <si>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</si>
  <si>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</si>
  <si>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</si>
  <si>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</si>
  <si>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</si>
  <si>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</si>
  <si>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</si>
  <si>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</si>
  <si>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</si>
  <si>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</si>
  <si>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</si>
  <si>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</si>
  <si>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</si>
  <si>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</si>
  <si>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</si>
  <si>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</si>
  <si>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</si>
  <si>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</si>
  <si>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</si>
  <si>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</si>
  <si>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</si>
  <si>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</si>
  <si>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</si>
  <si>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</si>
  <si>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</si>
  <si>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</si>
  <si>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</si>
  <si>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</si>
  <si>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</si>
  <si>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</si>
  <si>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</si>
  <si>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</si>
  <si>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</si>
  <si>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</si>
  <si>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</si>
  <si>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</si>
  <si>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</si>
  <si>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</si>
  <si>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</si>
  <si>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</si>
  <si>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</si>
  <si>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</si>
  <si>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</si>
  <si>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</si>
  <si>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</si>
  <si>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</si>
  <si>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</si>
  <si>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</si>
  <si>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</si>
  <si>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</si>
  <si>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</si>
  <si>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</si>
  <si>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</si>
  <si>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</si>
  <si>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</si>
  <si>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</si>
  <si>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</si>
  <si>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</si>
  <si>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</si>
  <si>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</si>
  <si>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</si>
  <si>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</si>
  <si>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</si>
  <si>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</si>
  <si>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</si>
  <si>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</si>
  <si>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</si>
  <si>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</si>
  <si>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</si>
  <si>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</si>
  <si>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</si>
  <si>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</si>
  <si>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</si>
  <si>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</si>
  <si>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</si>
  <si>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</si>
  <si>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</si>
  <si>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</si>
  <si>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</si>
  <si>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</si>
  <si>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</si>
  <si>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</si>
  <si>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</si>
  <si>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</si>
  <si>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</si>
  <si>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</si>
  <si>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</si>
  <si>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</si>
  <si>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</si>
  <si>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</si>
  <si>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</si>
  <si>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</si>
  <si>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</si>
  <si>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</si>
  <si>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</si>
  <si>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</si>
  <si>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</si>
  <si>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</si>
  <si>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</si>
  <si>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</si>
  <si>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</si>
  <si>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</si>
  <si>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</si>
  <si>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</si>
  <si>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</si>
  <si>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</si>
  <si>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</si>
  <si>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</si>
  <si>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</si>
  <si>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</si>
  <si>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</si>
  <si>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</si>
  <si>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</si>
  <si>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</si>
  <si>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</si>
  <si>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</si>
  <si>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</si>
  <si>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</si>
  <si>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</si>
  <si>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</si>
  <si>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</si>
  <si>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</si>
  <si>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</si>
  <si>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</si>
  <si>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</si>
  <si>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</si>
  <si>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</si>
  <si>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</si>
  <si>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</si>
  <si>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</si>
  <si>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</si>
  <si>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</si>
  <si>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</si>
  <si>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</si>
  <si>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</si>
  <si>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</si>
  <si>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</si>
  <si>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</si>
  <si>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</si>
  <si>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</si>
  <si>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</si>
  <si>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</si>
  <si>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</si>
  <si>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</si>
  <si>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</si>
  <si>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</si>
  <si>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</si>
  <si>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</si>
  <si>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</si>
  <si>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</si>
  <si>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</si>
  <si>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</si>
  <si>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</si>
  <si>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</si>
  <si>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</si>
  <si>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</si>
  <si>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</si>
  <si>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</si>
  <si>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</si>
  <si>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</si>
  <si>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</si>
  <si>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</si>
  <si>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</si>
  <si>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</si>
  <si>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</si>
  <si>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</si>
  <si>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</si>
  <si>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</si>
  <si>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</si>
  <si>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</si>
  <si>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</si>
  <si>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</si>
  <si>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</si>
  <si>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</si>
  <si>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</si>
  <si>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</si>
  <si>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</si>
  <si>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</si>
  <si>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</si>
  <si>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</si>
  <si>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</si>
  <si>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</si>
  <si>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</si>
  <si>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</si>
  <si>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</si>
  <si>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</si>
  <si>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</si>
  <si>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</si>
  <si>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</si>
  <si>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</si>
  <si>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</si>
  <si>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</si>
  <si>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</si>
  <si>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</si>
  <si>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</si>
  <si>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</si>
  <si>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</si>
  <si>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</si>
  <si>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</si>
  <si>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</si>
  <si>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</si>
  <si>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</si>
  <si>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</si>
  <si>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</si>
  <si>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</si>
  <si>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</si>
  <si>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</si>
  <si>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</si>
  <si>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</si>
  <si>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</si>
  <si>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</si>
  <si>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</si>
  <si>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</si>
  <si>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</si>
  <si>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</si>
  <si>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</si>
  <si>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</si>
  <si>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</si>
  <si>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</si>
  <si>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</si>
  <si>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</si>
  <si>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</si>
  <si>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</si>
  <si>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</si>
  <si>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</si>
  <si>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</si>
  <si>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</si>
  <si>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</si>
  <si>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</si>
  <si>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</si>
  <si>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</si>
  <si>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</si>
  <si>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</si>
  <si>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</si>
  <si>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</si>
  <si>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</si>
  <si>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</si>
  <si>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</si>
  <si>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</si>
  <si>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</si>
  <si>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</si>
  <si>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</si>
  <si>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</si>
  <si>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</si>
  <si>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</si>
  <si>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</si>
  <si>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</si>
  <si>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</si>
  <si>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</si>
  <si>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</si>
  <si>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</si>
  <si>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</si>
  <si>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</si>
  <si>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</si>
  <si>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</si>
  <si>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</si>
  <si>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</si>
  <si>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</si>
  <si>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</si>
  <si>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</si>
  <si>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</si>
  <si>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</si>
  <si>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</si>
  <si>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</si>
  <si>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</si>
  <si>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</si>
  <si>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</si>
  <si>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</si>
  <si>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</si>
  <si>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</si>
  <si>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</si>
  <si>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</si>
  <si>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</si>
  <si>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</si>
  <si>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</si>
  <si>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</si>
  <si>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</si>
  <si>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</si>
  <si>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</si>
  <si>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</si>
  <si>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</si>
  <si>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</si>
  <si>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</si>
  <si>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</si>
  <si>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</si>
  <si>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</si>
  <si>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</si>
  <si>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</si>
  <si>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</si>
  <si>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</si>
  <si>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</si>
  <si>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</si>
  <si>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</si>
  <si>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</si>
  <si>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</si>
  <si>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</si>
  <si>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</si>
  <si>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</si>
  <si>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</si>
  <si>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</si>
  <si>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</si>
  <si>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</si>
  <si>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</si>
  <si>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</si>
  <si>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</si>
  <si>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</si>
  <si>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</si>
  <si>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</si>
  <si>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</si>
  <si>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</si>
  <si>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</si>
  <si>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</si>
  <si>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</si>
  <si>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</si>
  <si>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</si>
  <si>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</si>
  <si>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</si>
  <si>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</si>
  <si>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</si>
  <si>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</si>
  <si>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</si>
  <si>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</si>
  <si>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</si>
  <si>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</si>
  <si>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</si>
  <si>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</si>
  <si>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</si>
  <si>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</si>
  <si>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</si>
  <si>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</si>
  <si>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</si>
  <si>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</si>
  <si>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</si>
  <si>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</si>
  <si>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</si>
  <si>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</si>
  <si>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</si>
  <si>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</si>
  <si>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</si>
  <si>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</si>
  <si>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</si>
  <si>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</si>
  <si>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</si>
  <si>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</si>
  <si>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</si>
  <si>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</si>
  <si>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</si>
  <si>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</si>
  <si>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</si>
  <si>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</si>
  <si>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</si>
  <si>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</si>
  <si>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</si>
  <si>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</si>
  <si>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</si>
  <si>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</si>
  <si>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</si>
  <si>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</si>
  <si>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</si>
  <si>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</si>
  <si>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</si>
  <si>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</si>
  <si>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</si>
  <si>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</si>
  <si>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</si>
  <si>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</si>
  <si>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</si>
  <si>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</si>
  <si>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</si>
  <si>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</si>
  <si>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</si>
  <si>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</si>
  <si>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</si>
  <si>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</si>
  <si>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</si>
  <si>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</si>
  <si>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</si>
  <si>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</si>
  <si>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</si>
  <si>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</si>
  <si>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</si>
  <si>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</si>
  <si>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</si>
  <si>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</si>
  <si>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</si>
  <si>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</si>
  <si>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</si>
  <si>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</si>
  <si>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</si>
  <si>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</si>
  <si>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</si>
  <si>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</si>
  <si>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</si>
  <si>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</si>
  <si>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</si>
  <si>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</si>
  <si>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</si>
  <si>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</si>
  <si>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</si>
  <si>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</si>
  <si>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</si>
  <si>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</si>
  <si>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</si>
  <si>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</si>
  <si>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</si>
  <si>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</si>
  <si>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</si>
  <si>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</si>
  <si>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</si>
  <si>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</si>
  <si>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</si>
  <si>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</si>
  <si>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</si>
  <si>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</si>
  <si>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</si>
  <si>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</si>
  <si>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</si>
  <si>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</si>
  <si>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</si>
  <si>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</si>
  <si>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</si>
  <si>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</si>
  <si>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</si>
  <si>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</si>
  <si>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</si>
  <si>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</si>
  <si>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</si>
  <si>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</si>
  <si>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</si>
  <si>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</si>
  <si>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</si>
  <si>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</si>
  <si>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</si>
  <si>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</si>
  <si>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</si>
  <si>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</si>
  <si>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</si>
  <si>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</si>
  <si>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</si>
  <si>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</si>
  <si>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</si>
  <si>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</si>
  <si>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</si>
  <si>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</si>
  <si>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</si>
  <si>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</si>
  <si>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</si>
  <si>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</si>
  <si>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</si>
  <si>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</si>
  <si>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</si>
  <si>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</si>
  <si>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</si>
  <si>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</si>
  <si>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</si>
  <si>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</si>
  <si>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</si>
  <si>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</si>
  <si>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</si>
  <si>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</si>
  <si>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</si>
  <si>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</si>
  <si>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</si>
  <si>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</si>
  <si>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</si>
  <si>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</si>
  <si>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</si>
  <si>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</si>
  <si>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</si>
  <si>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</si>
  <si>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</si>
  <si>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</si>
  <si>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</si>
  <si>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</si>
  <si>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</si>
  <si>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</si>
  <si>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</si>
  <si>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</si>
  <si>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</si>
  <si>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</si>
  <si>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</si>
  <si>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</si>
  <si>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</si>
  <si>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</si>
  <si>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</si>
  <si>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</si>
  <si>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</si>
  <si>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</si>
  <si>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</si>
  <si>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</si>
  <si>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</si>
  <si>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</si>
  <si>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</si>
  <si>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</si>
  <si>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</si>
  <si>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</si>
  <si>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</si>
  <si>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</si>
  <si>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</si>
  <si>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</si>
  <si>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</si>
  <si>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</si>
  <si>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</si>
  <si>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</si>
  <si>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</si>
  <si>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</si>
  <si>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</si>
  <si>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</si>
  <si>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</si>
  <si>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</si>
  <si>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</si>
  <si>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</si>
  <si>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</si>
  <si>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</si>
  <si>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</si>
  <si>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</si>
  <si>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</si>
  <si>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</si>
  <si>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</si>
  <si>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</si>
  <si>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</si>
  <si>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</si>
  <si>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</si>
  <si>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</si>
  <si>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</si>
  <si>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</si>
  <si>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</si>
  <si>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</si>
  <si>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</si>
  <si>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</si>
  <si>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</si>
  <si>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</si>
  <si>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</si>
  <si>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</si>
  <si>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</si>
  <si>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</si>
  <si>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</si>
  <si>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</si>
  <si>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</si>
  <si>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</si>
  <si>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</si>
  <si>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</si>
  <si>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</si>
  <si>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</si>
  <si>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</si>
  <si>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</si>
  <si>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</si>
  <si>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</si>
  <si>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</si>
  <si>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</si>
  <si>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</si>
  <si>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</si>
  <si>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</si>
  <si>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</si>
  <si>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</si>
  <si>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</si>
  <si>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</si>
  <si>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</si>
  <si>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</si>
  <si>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</si>
  <si>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</si>
  <si>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</si>
  <si>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</si>
  <si>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</si>
  <si>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</si>
  <si>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</si>
  <si>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</si>
  <si>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</si>
  <si>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</si>
  <si>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</si>
  <si>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</si>
  <si>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</si>
  <si>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</si>
  <si>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</si>
  <si>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</si>
  <si>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</si>
  <si>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</si>
  <si>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</si>
  <si>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</si>
  <si>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</si>
  <si>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</si>
  <si>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</si>
  <si>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</si>
  <si>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</si>
  <si>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</si>
  <si>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</si>
  <si>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</si>
  <si>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</si>
  <si>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</si>
  <si>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</si>
  <si>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</si>
  <si>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</si>
  <si>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</si>
  <si>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</si>
  <si>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</si>
  <si>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</si>
  <si>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</si>
  <si>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</si>
  <si>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</si>
  <si>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</si>
  <si>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</si>
  <si>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</si>
  <si>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</si>
  <si>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</si>
  <si>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</si>
  <si>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</si>
  <si>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</si>
  <si>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</si>
  <si>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</si>
  <si>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</si>
  <si>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</si>
  <si>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</si>
  <si>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</si>
  <si>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</si>
  <si>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</si>
  <si>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</si>
  <si>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</si>
  <si>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</si>
  <si>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</si>
  <si>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</si>
  <si>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</si>
  <si>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</si>
  <si>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</si>
  <si>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</si>
  <si>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</si>
  <si>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</si>
  <si>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</si>
  <si>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</si>
  <si>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</si>
  <si>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</si>
  <si>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</si>
  <si>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</si>
  <si>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</si>
  <si>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</si>
  <si>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</si>
  <si>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</si>
  <si>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</si>
  <si>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</si>
  <si>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</si>
  <si>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</si>
  <si>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</si>
  <si>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</si>
  <si>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</si>
  <si>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</si>
  <si>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</si>
  <si>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</si>
  <si>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</si>
  <si>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</si>
  <si>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</si>
  <si>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</si>
  <si>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</si>
  <si>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</si>
  <si>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</si>
  <si>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</si>
  <si>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</si>
  <si>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</si>
  <si>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</si>
  <si>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</si>
  <si>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</si>
  <si>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</si>
  <si>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</si>
  <si>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</si>
  <si>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</si>
  <si>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</si>
  <si>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</si>
  <si>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</si>
  <si>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</si>
  <si>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</si>
  <si>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</si>
  <si>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</si>
  <si>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</si>
  <si>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</si>
  <si>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</si>
  <si>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</si>
  <si>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</si>
  <si>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</si>
  <si>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</si>
  <si>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</si>
  <si>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</si>
  <si>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</si>
  <si>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</si>
  <si>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</si>
  <si>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</si>
  <si>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</si>
  <si>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</si>
  <si>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</si>
  <si>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</si>
  <si>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</si>
  <si>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</si>
  <si>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</si>
  <si>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</si>
  <si>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</si>
  <si>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</si>
  <si>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</si>
  <si>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</si>
  <si>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</si>
  <si>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</si>
  <si>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</si>
  <si>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</si>
  <si>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</si>
  <si>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</si>
  <si>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</si>
  <si>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</si>
  <si>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</si>
  <si>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</si>
  <si>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</si>
  <si>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</si>
  <si>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</si>
  <si>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</si>
  <si>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</si>
  <si>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</si>
  <si>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</si>
  <si>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</si>
  <si>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</si>
  <si>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</si>
  <si>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</si>
  <si>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</si>
  <si>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</si>
  <si>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</si>
  <si>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</si>
  <si>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</si>
  <si>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</si>
  <si>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</si>
  <si>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</si>
  <si>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</si>
  <si>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</si>
  <si>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</si>
  <si>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</si>
  <si>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</si>
  <si>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</si>
  <si>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</si>
  <si>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</si>
  <si>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</si>
  <si>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</si>
  <si>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</si>
  <si>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</si>
  <si>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</si>
  <si>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</si>
  <si>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</si>
  <si>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</si>
  <si>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</si>
  <si>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</si>
  <si>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</si>
  <si>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</si>
  <si>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</si>
  <si>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</si>
  <si>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</si>
  <si>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</si>
  <si>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</si>
  <si>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</si>
  <si>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</si>
  <si>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</si>
  <si>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</si>
  <si>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</si>
  <si>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</si>
  <si>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</si>
  <si>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</si>
  <si>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</si>
  <si>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</si>
  <si>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</si>
  <si>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</si>
  <si>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</si>
  <si>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</si>
  <si>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</si>
  <si>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</si>
  <si>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</si>
  <si>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</si>
  <si>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</si>
  <si>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</si>
  <si>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</si>
  <si>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</si>
  <si>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</si>
  <si>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</si>
  <si>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</si>
  <si>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</si>
  <si>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</si>
  <si>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</si>
  <si>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</si>
  <si>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</si>
  <si>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</si>
  <si>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</si>
  <si>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</si>
  <si>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</si>
  <si>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</si>
  <si>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</si>
  <si>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</si>
  <si>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</si>
  <si>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</si>
  <si>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</si>
  <si>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</si>
  <si>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</si>
  <si>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</si>
  <si>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</si>
  <si>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</si>
  <si>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</si>
  <si>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</si>
  <si>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</si>
  <si>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</si>
  <si>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</si>
  <si>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</si>
  <si>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</si>
  <si>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</si>
  <si>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</si>
  <si>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</si>
  <si>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</si>
  <si>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</si>
  <si>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</si>
  <si>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</si>
  <si>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</si>
  <si>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</si>
  <si>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</si>
  <si>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</si>
  <si>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</si>
  <si>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</si>
  <si>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</si>
  <si>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</si>
  <si>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</si>
  <si>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</si>
  <si>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</si>
  <si>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</si>
  <si>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</si>
  <si>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</si>
  <si>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</si>
  <si>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</si>
  <si>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</si>
  <si>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</si>
  <si>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</si>
  <si>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</si>
  <si>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</si>
  <si>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</si>
  <si>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</si>
  <si>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</si>
  <si>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</si>
  <si>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</si>
  <si>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</si>
  <si>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</si>
  <si>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</si>
  <si>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</si>
  <si>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</si>
  <si>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</si>
  <si>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</si>
  <si>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</si>
  <si>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</si>
  <si>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</si>
  <si>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</si>
  <si>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</si>
  <si>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</si>
  <si>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</si>
  <si>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</si>
  <si>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</si>
  <si>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</si>
  <si>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</si>
  <si>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</si>
  <si>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</si>
  <si>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</si>
  <si>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</si>
  <si>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</si>
  <si>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</si>
  <si>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</si>
  <si>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</si>
  <si>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</si>
  <si>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</si>
  <si>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</si>
  <si>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</si>
  <si>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</si>
  <si>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</si>
  <si>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</si>
  <si>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</si>
  <si>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</si>
  <si>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</si>
  <si>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</si>
  <si>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</si>
  <si>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</si>
  <si>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</si>
  <si>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</si>
  <si>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</si>
  <si>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</si>
  <si>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</si>
  <si>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</si>
  <si>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</si>
  <si>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</si>
  <si>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</si>
  <si>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</si>
  <si>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</si>
  <si>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</si>
  <si>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</si>
  <si>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</si>
  <si>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</si>
  <si>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</si>
  <si>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</si>
  <si>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</si>
  <si>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</si>
  <si>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</si>
  <si>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</si>
  <si>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</si>
  <si>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</si>
  <si>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</si>
  <si>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</si>
  <si>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</si>
  <si>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</si>
  <si>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</si>
  <si>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</si>
  <si>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</si>
  <si>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</si>
  <si>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</si>
  <si>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</si>
  <si>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</si>
  <si>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</si>
  <si>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</si>
  <si>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</si>
  <si>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</si>
  <si>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</si>
  <si>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</si>
  <si>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</si>
  <si>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</si>
  <si>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</si>
  <si>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</si>
  <si>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</si>
  <si>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</si>
  <si>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</si>
  <si>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</si>
  <si>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</si>
  <si>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</si>
  <si>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</si>
  <si>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</si>
  <si>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</si>
  <si>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</si>
  <si>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</si>
  <si>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</si>
  <si>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</si>
  <si>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</si>
  <si>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</si>
  <si>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</si>
  <si>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</si>
  <si>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</si>
  <si>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</si>
  <si>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</si>
  <si>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</si>
  <si>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</si>
  <si>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</si>
  <si>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</si>
  <si>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</si>
  <si>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</si>
  <si>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</si>
  <si>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</si>
  <si>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</si>
  <si>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</si>
  <si>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</si>
  <si>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</si>
  <si>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</si>
  <si>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</si>
  <si>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</si>
  <si>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</si>
  <si>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</si>
  <si>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</si>
  <si>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</si>
  <si>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</si>
  <si>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</si>
  <si>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</si>
  <si>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</si>
  <si>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</si>
  <si>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</si>
  <si>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</si>
  <si>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</si>
  <si>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</si>
  <si>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</si>
  <si>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</si>
  <si>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</si>
  <si>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</si>
  <si>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</si>
  <si>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</si>
  <si>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</si>
  <si>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</si>
  <si>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</si>
  <si>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</si>
  <si>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</si>
  <si>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</si>
  <si>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</si>
  <si>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</si>
  <si>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</si>
  <si>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</si>
  <si>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</si>
  <si>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</si>
  <si>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</si>
  <si>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</si>
  <si>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</si>
  <si>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</si>
  <si>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</si>
  <si>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</si>
  <si>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</si>
  <si>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</si>
  <si>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</si>
  <si>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</si>
  <si>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</si>
  <si>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</si>
  <si>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</si>
  <si>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</si>
  <si>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</si>
  <si>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</si>
  <si>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</si>
  <si>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</si>
  <si>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</si>
  <si>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</si>
  <si>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</si>
  <si>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</si>
  <si>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</si>
  <si>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</si>
  <si>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</si>
  <si>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</si>
  <si>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</si>
  <si>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</si>
  <si>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</si>
  <si>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</si>
  <si>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</si>
  <si>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</si>
  <si>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</si>
  <si>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</si>
  <si>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</si>
  <si>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</si>
  <si>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</si>
  <si>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</si>
  <si>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</si>
  <si>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</si>
  <si>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</si>
  <si>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</si>
  <si>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</si>
  <si>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</si>
  <si>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</si>
  <si>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</si>
  <si>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</si>
  <si>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</si>
  <si>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</si>
  <si>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</si>
  <si>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</si>
  <si>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</si>
  <si>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</si>
  <si>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</si>
  <si>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</si>
  <si>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</si>
  <si>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</si>
  <si>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</si>
  <si>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</si>
  <si>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</si>
  <si>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</si>
  <si>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</si>
  <si>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</si>
  <si>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</si>
  <si>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</si>
  <si>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</si>
  <si>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</si>
  <si>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</si>
  <si>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</si>
  <si>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</si>
  <si>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</si>
  <si>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</si>
  <si>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</si>
  <si>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</si>
  <si>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</si>
  <si>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</si>
  <si>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</si>
  <si>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</si>
  <si>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</si>
  <si>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</si>
  <si>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</si>
  <si>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</si>
  <si>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</si>
  <si>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</si>
  <si>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</si>
  <si>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</si>
  <si>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</si>
  <si>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</si>
  <si>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</si>
  <si>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</si>
  <si>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</si>
  <si>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</si>
  <si>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</si>
  <si>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</si>
  <si>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</si>
  <si>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</si>
  <si>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</si>
  <si>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</si>
  <si>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</si>
  <si>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</si>
  <si>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</si>
  <si>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</si>
  <si>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</si>
  <si>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</si>
  <si>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</si>
  <si>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</si>
  <si>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</si>
  <si>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</si>
  <si>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</si>
  <si>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</si>
  <si>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</si>
  <si>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</si>
  <si>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</si>
  <si>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</si>
  <si>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</si>
  <si>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</si>
  <si>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</si>
  <si>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</si>
  <si>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</si>
  <si>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</si>
  <si>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</si>
  <si>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</si>
  <si>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</si>
  <si>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</si>
  <si>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</si>
  <si>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</si>
  <si>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</si>
  <si>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</si>
  <si>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</si>
  <si>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</si>
  <si>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</si>
  <si>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</si>
  <si>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</si>
  <si>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</si>
  <si>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</si>
  <si>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</si>
  <si>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</si>
  <si>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</si>
  <si>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</si>
  <si>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</si>
  <si>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</si>
  <si>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</si>
  <si>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</si>
  <si>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</si>
  <si>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</si>
  <si>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</si>
  <si>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</si>
  <si>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</si>
  <si>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</si>
  <si>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</si>
  <si>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</si>
  <si>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</si>
  <si>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</si>
  <si>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</si>
  <si>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</si>
  <si>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</si>
  <si>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</si>
  <si>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</si>
  <si>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</si>
  <si>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</si>
  <si>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</si>
  <si>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</si>
  <si>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</si>
  <si>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</si>
  <si>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</si>
  <si>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</si>
  <si>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</si>
  <si>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</si>
  <si>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</si>
  <si>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</si>
  <si>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</si>
  <si>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</si>
  <si>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</si>
  <si>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</si>
  <si>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</si>
  <si>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</si>
  <si>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</si>
  <si>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</si>
  <si>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</si>
  <si>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</si>
  <si>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</si>
  <si>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</si>
  <si>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</si>
  <si>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</si>
  <si>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</si>
  <si>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</si>
  <si>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</si>
  <si>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</si>
  <si>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</si>
  <si>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</si>
  <si>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</si>
  <si>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</si>
  <si>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</si>
  <si>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</si>
  <si>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</si>
  <si>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</si>
  <si>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</si>
  <si>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</si>
  <si>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</si>
  <si>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</si>
  <si>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</si>
  <si>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</si>
  <si>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</si>
  <si>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</si>
  <si>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</si>
  <si>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</si>
  <si>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</si>
  <si>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</si>
  <si>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</si>
  <si>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</si>
  <si>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</si>
  <si>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</si>
  <si>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</si>
  <si>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</si>
  <si>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</si>
  <si>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</si>
  <si>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</si>
  <si>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</si>
  <si>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</si>
  <si>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</si>
  <si>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</si>
  <si>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</si>
  <si>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</si>
  <si>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</si>
  <si>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</si>
  <si>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</si>
  <si>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</si>
  <si>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</si>
  <si>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</si>
  <si>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</si>
  <si>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</si>
  <si>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</si>
  <si>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</si>
  <si>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</si>
  <si>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</si>
  <si>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</si>
  <si>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</si>
  <si>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</si>
  <si>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</si>
  <si>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</si>
  <si>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</si>
  <si>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</si>
  <si>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</si>
  <si>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</si>
  <si>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</si>
  <si>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</si>
  <si>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</si>
  <si>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</si>
  <si>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</si>
  <si>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</si>
  <si>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</si>
  <si>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</si>
  <si>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</si>
  <si>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</si>
  <si>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</si>
  <si>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</si>
  <si>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</si>
  <si>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</si>
  <si>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</si>
  <si>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</si>
  <si>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</si>
  <si>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</si>
  <si>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</si>
  <si>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</si>
  <si>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</si>
  <si>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</si>
  <si>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</si>
  <si>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</si>
  <si>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</si>
  <si>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</si>
  <si>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</si>
  <si>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</si>
  <si>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</si>
  <si>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</si>
  <si>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</si>
  <si>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</si>
  <si>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</si>
  <si>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</si>
  <si>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</si>
  <si>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</si>
  <si>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</si>
  <si>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</si>
  <si>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</si>
  <si>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</si>
  <si>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</si>
  <si>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</si>
  <si>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</si>
  <si>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</si>
  <si>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</si>
  <si>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</si>
  <si>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</si>
  <si>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</si>
  <si>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</si>
  <si>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</si>
  <si>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</si>
  <si>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</si>
  <si>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</si>
  <si>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</si>
  <si>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</si>
  <si>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</si>
  <si>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</si>
  <si>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</si>
  <si>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</si>
  <si>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</si>
  <si>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</si>
  <si>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</si>
  <si>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</si>
  <si>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</si>
  <si>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</si>
  <si>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</si>
  <si>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</si>
  <si>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</si>
  <si>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</si>
  <si>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</si>
  <si>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</si>
  <si>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</si>
  <si>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</si>
  <si>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</si>
  <si>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</si>
  <si>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</si>
  <si>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</si>
  <si>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</si>
  <si>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</si>
  <si>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</si>
  <si>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</si>
  <si>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</si>
  <si>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</si>
  <si>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</si>
  <si>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</si>
  <si>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</si>
  <si>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</si>
  <si>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</si>
  <si>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</si>
  <si>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</si>
  <si>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</si>
  <si>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</si>
  <si>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</si>
  <si>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</si>
  <si>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</si>
  <si>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</si>
  <si>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</si>
  <si>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</si>
  <si>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</si>
  <si>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</si>
  <si>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</si>
  <si>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</si>
  <si>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</si>
  <si>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</si>
  <si>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</si>
  <si>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</si>
  <si>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</si>
  <si>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</si>
  <si>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</si>
  <si>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</si>
  <si>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</si>
  <si>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</si>
  <si>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</si>
  <si>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</si>
  <si>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</si>
  <si>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</si>
  <si>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</si>
  <si>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</si>
  <si>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</si>
  <si>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</si>
  <si>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</si>
  <si>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</si>
  <si>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</si>
  <si>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</si>
  <si>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</si>
  <si>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</si>
  <si>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</si>
  <si>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</si>
  <si>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</si>
  <si>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</si>
  <si>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</si>
  <si>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</si>
  <si>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</si>
  <si>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</si>
  <si>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</si>
  <si>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</si>
  <si>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</si>
  <si>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</si>
  <si>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</si>
  <si>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</si>
  <si>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</si>
  <si>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</si>
  <si>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</si>
  <si>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</si>
  <si>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</si>
  <si>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</si>
  <si>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</si>
  <si>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</si>
  <si>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</si>
  <si>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</si>
  <si>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</si>
  <si>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</si>
  <si>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</si>
  <si>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</si>
  <si>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</si>
  <si>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</si>
  <si>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</si>
  <si>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</si>
  <si>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</si>
  <si>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</si>
  <si>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</si>
  <si>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</si>
  <si>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</si>
  <si>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</si>
  <si>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</si>
  <si>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</si>
  <si>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</si>
  <si>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</si>
  <si>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</si>
  <si>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</si>
  <si>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</si>
  <si>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</si>
  <si>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</si>
  <si>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</si>
  <si>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</si>
  <si>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</si>
  <si>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</si>
  <si>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</si>
  <si>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</si>
  <si>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</si>
  <si>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</si>
  <si>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</si>
  <si>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</si>
  <si>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</si>
  <si>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</si>
  <si>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</si>
  <si>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</si>
  <si>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</si>
  <si>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</si>
  <si>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</si>
  <si>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</si>
  <si>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</si>
  <si>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</si>
  <si>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</si>
  <si>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</si>
  <si>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</si>
  <si>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</si>
  <si>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</si>
  <si>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</si>
  <si>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</si>
  <si>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</si>
  <si>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</si>
  <si>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</si>
  <si>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</si>
  <si>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</si>
  <si>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</si>
  <si>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</si>
  <si>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</si>
  <si>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</si>
  <si>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</si>
  <si>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</si>
  <si>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</si>
  <si>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</si>
  <si>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</si>
  <si>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</si>
  <si>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</si>
  <si>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</si>
  <si>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</si>
  <si>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</si>
  <si>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</si>
  <si>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</si>
  <si>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</si>
  <si>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</si>
  <si>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</si>
  <si>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</si>
  <si>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</si>
  <si>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</si>
  <si>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</si>
  <si>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</si>
  <si>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</si>
  <si>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</si>
  <si>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</si>
  <si>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</si>
  <si>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</si>
  <si>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</si>
  <si>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</si>
  <si>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</si>
  <si>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</si>
  <si>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</si>
  <si>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</si>
  <si>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</si>
  <si>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</si>
  <si>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</si>
  <si>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</si>
  <si>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</si>
  <si>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</si>
  <si>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</si>
  <si>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</si>
  <si>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</si>
  <si>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</si>
  <si>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</si>
  <si>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</si>
  <si>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</si>
  <si>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</si>
  <si>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</si>
  <si>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</si>
  <si>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</si>
  <si>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</si>
  <si>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</si>
  <si>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</si>
  <si>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</si>
  <si>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</si>
  <si>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</si>
  <si>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</si>
  <si>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</si>
  <si>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</si>
  <si>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</si>
  <si>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</si>
  <si>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</si>
  <si>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</si>
  <si>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</si>
  <si>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</si>
  <si>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</si>
  <si>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</si>
  <si>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</si>
  <si>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</si>
  <si>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</si>
  <si>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</si>
  <si>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</si>
  <si>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</si>
  <si>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</si>
  <si>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</si>
  <si>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</si>
  <si>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</si>
  <si>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</si>
  <si>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</si>
  <si>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</si>
  <si>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</si>
  <si>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</si>
  <si>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</si>
  <si>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</si>
  <si>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</si>
  <si>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</si>
  <si>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</si>
  <si>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</si>
  <si>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</si>
  <si>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</si>
  <si>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</si>
  <si>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</si>
  <si>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</si>
  <si>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</si>
  <si>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</si>
  <si>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</si>
  <si>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</si>
  <si>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</si>
  <si>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</si>
  <si>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</si>
  <si>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</si>
  <si>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</si>
  <si>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</si>
  <si>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</si>
  <si>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</si>
  <si>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</si>
  <si>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</si>
  <si>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</si>
  <si>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</si>
  <si>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</si>
  <si>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</si>
  <si>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</si>
  <si>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</si>
  <si>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</si>
  <si>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</si>
  <si>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</si>
  <si>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</si>
  <si>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</si>
  <si>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</si>
  <si>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</si>
  <si>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</si>
  <si>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</si>
  <si>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</si>
  <si>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</si>
  <si>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</si>
  <si>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</si>
  <si>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</si>
  <si>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</si>
  <si>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</si>
  <si>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</si>
  <si>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</si>
  <si>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</si>
  <si>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</si>
  <si>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</si>
  <si>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</si>
  <si>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</si>
  <si>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</si>
  <si>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</si>
  <si>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</si>
  <si>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</si>
  <si>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</si>
  <si>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</si>
  <si>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</si>
  <si>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</si>
  <si>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</si>
  <si>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</si>
  <si>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</si>
  <si>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</si>
  <si>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</si>
  <si>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</si>
  <si>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</si>
  <si>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</si>
  <si>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</si>
  <si>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</si>
  <si>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</si>
  <si>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</si>
  <si>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</si>
  <si>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</si>
  <si>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</si>
  <si>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</si>
  <si>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</si>
  <si>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</si>
  <si>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</si>
  <si>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</si>
  <si>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</si>
  <si>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</si>
  <si>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</si>
  <si>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</si>
  <si>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</si>
  <si>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</si>
  <si>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</si>
  <si>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</si>
  <si>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</si>
  <si>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</si>
  <si>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</si>
  <si>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</si>
  <si>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</si>
  <si>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</si>
  <si>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</si>
  <si>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</si>
  <si>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</si>
  <si>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</si>
  <si>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</si>
  <si>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</si>
  <si>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</si>
  <si>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</si>
  <si>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</si>
  <si>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</si>
  <si>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</si>
  <si>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</si>
  <si>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</si>
  <si>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</si>
  <si>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</si>
  <si>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</si>
  <si>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</si>
  <si>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</si>
  <si>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</si>
  <si>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</si>
  <si>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</si>
  <si>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</si>
  <si>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</si>
  <si>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</si>
  <si>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</si>
  <si>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</si>
  <si>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</si>
  <si>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</si>
  <si>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</si>
  <si>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</si>
  <si>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</si>
  <si>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</si>
  <si>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</si>
  <si>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</si>
  <si>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</si>
  <si>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</si>
  <si>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</si>
  <si>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</si>
  <si>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</si>
  <si>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</si>
  <si>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</si>
  <si>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</si>
  <si>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</si>
  <si>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</si>
  <si>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</si>
  <si>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</si>
  <si>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</si>
  <si>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</si>
  <si>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</si>
  <si>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</si>
  <si>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</si>
  <si>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</si>
  <si>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</si>
  <si>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</si>
  <si>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</si>
  <si>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</si>
  <si>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</si>
  <si>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</si>
  <si>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</si>
  <si>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</si>
  <si>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</si>
  <si>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</si>
  <si>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</si>
  <si>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</si>
  <si>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</si>
  <si>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</si>
  <si>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</si>
  <si>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</si>
  <si>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</si>
  <si>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</si>
  <si>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</si>
  <si>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</si>
  <si>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</si>
  <si>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</si>
  <si>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</si>
  <si>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</si>
  <si>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</si>
  <si>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</si>
  <si>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</si>
  <si>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</si>
  <si>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</si>
  <si>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</si>
  <si>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</si>
  <si>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</si>
  <si>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</si>
  <si>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</si>
  <si>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</si>
  <si>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</si>
  <si>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</si>
  <si>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</si>
  <si>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</si>
  <si>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</si>
  <si>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</si>
  <si>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</si>
  <si>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</si>
  <si>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</si>
  <si>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</si>
  <si>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</si>
  <si>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</si>
  <si>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</si>
  <si>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</si>
  <si>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</si>
  <si>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</si>
  <si>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</si>
  <si>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</si>
  <si>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</si>
  <si>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</si>
  <si>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</si>
  <si>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</si>
  <si>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</si>
  <si>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</si>
  <si>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</si>
  <si>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</si>
  <si>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</si>
  <si>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</si>
  <si>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</si>
  <si>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</si>
  <si>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</si>
  <si>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</si>
  <si>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</si>
  <si>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</si>
  <si>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</si>
  <si>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</si>
  <si>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</si>
  <si>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</si>
  <si>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</si>
  <si>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</si>
  <si>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</si>
  <si>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</si>
  <si>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</si>
  <si>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</si>
  <si>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</si>
  <si>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</si>
  <si>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</si>
  <si>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</si>
  <si>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</si>
  <si>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</si>
  <si>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</si>
  <si>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</si>
  <si>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</si>
  <si>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</si>
  <si>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</si>
  <si>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</si>
  <si>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</si>
  <si>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</si>
  <si>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</si>
  <si>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</si>
  <si>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</si>
  <si>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</si>
  <si>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</si>
  <si>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</si>
  <si>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</si>
  <si>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</si>
  <si>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</si>
  <si>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</si>
  <si>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</si>
  <si>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</si>
  <si>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</si>
  <si>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</si>
  <si>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</si>
  <si>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</si>
  <si>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</si>
  <si>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</si>
  <si>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</si>
  <si>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</si>
  <si>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</si>
  <si>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</si>
  <si>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</si>
  <si>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</si>
  <si>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</si>
  <si>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</si>
  <si>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</si>
  <si>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</si>
  <si>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</si>
  <si>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</si>
  <si>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</si>
  <si>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</si>
  <si>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</si>
  <si>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</si>
  <si>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</si>
  <si>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</si>
  <si>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</si>
  <si>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</si>
  <si>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</si>
  <si>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</si>
  <si>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</si>
  <si>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</si>
  <si>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</si>
  <si>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</si>
  <si>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</si>
  <si>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</si>
  <si>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</si>
  <si>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</si>
  <si>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</si>
  <si>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</si>
  <si>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</si>
  <si>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</si>
  <si>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</si>
  <si>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</si>
  <si>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</si>
  <si>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</si>
  <si>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</si>
  <si>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</si>
  <si>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</si>
  <si>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</si>
  <si>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</si>
  <si>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</si>
  <si>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</si>
  <si>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</si>
  <si>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</si>
  <si>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</si>
  <si>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</si>
  <si>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</si>
  <si>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</si>
  <si>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</si>
  <si>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</si>
  <si>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</si>
  <si>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</si>
  <si>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</si>
  <si>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</si>
  <si>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</si>
  <si>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</si>
  <si>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</si>
  <si>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</si>
  <si>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</si>
  <si>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</si>
  <si>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</si>
  <si>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</si>
  <si>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</si>
  <si>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</si>
  <si>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</si>
  <si>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</si>
  <si>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</si>
  <si>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</si>
  <si>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</si>
  <si>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</si>
  <si>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</si>
  <si>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</si>
  <si>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</si>
  <si>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</si>
  <si>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</si>
  <si>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</si>
  <si>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</si>
  <si>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</si>
  <si>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</si>
  <si>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</si>
  <si>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</si>
  <si>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</si>
  <si>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</si>
  <si>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</si>
  <si>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</si>
  <si>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</si>
  <si>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</si>
  <si>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</si>
  <si>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</si>
  <si>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</si>
  <si>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</si>
  <si>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</si>
  <si>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</si>
  <si>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</si>
  <si>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</si>
  <si>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</si>
  <si>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</si>
  <si>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</si>
  <si>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</si>
  <si>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</si>
  <si>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</si>
  <si>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</si>
  <si>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</si>
  <si>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</si>
  <si>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</si>
  <si>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</si>
  <si>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</si>
  <si>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</si>
  <si>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</si>
  <si>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</si>
  <si>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</si>
  <si>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</si>
  <si>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</si>
  <si>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</si>
  <si>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</si>
  <si>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</si>
  <si>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</si>
  <si>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</si>
  <si>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</si>
  <si>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</si>
  <si>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</si>
  <si>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</si>
  <si>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</si>
  <si>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</si>
  <si>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</si>
  <si>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</si>
  <si>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</si>
  <si>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</si>
  <si>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</si>
  <si>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</si>
  <si>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</si>
  <si>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</si>
  <si>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</si>
  <si>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</si>
  <si>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</si>
  <si>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</si>
  <si>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</si>
  <si>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</si>
  <si>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</si>
  <si>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</si>
  <si>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</si>
  <si>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</si>
  <si>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</si>
  <si>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</si>
  <si>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</si>
  <si>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</si>
  <si>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</si>
  <si>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</si>
  <si>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</si>
  <si>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</si>
  <si>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</si>
  <si>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</si>
  <si>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</si>
  <si>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</si>
  <si>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</si>
  <si>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</si>
  <si>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</si>
  <si>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</si>
  <si>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</si>
  <si>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</si>
  <si>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</si>
  <si>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</si>
  <si>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</si>
  <si>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</si>
  <si>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</si>
  <si>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</si>
  <si>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</si>
  <si>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</si>
  <si>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</si>
  <si>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</si>
  <si>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</si>
  <si>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</si>
  <si>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</si>
  <si>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</si>
  <si>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</si>
  <si>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</si>
  <si>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</si>
  <si>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</si>
  <si>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</si>
  <si>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</si>
  <si>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</si>
  <si>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</si>
  <si>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</si>
  <si>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</si>
  <si>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</si>
  <si>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</si>
  <si>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</si>
  <si>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</si>
  <si>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</si>
  <si>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</si>
  <si>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</si>
  <si>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</si>
  <si>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</si>
  <si>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</si>
  <si>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</si>
  <si>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</si>
  <si>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</si>
  <si>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</si>
  <si>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</si>
  <si>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</si>
  <si>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</si>
  <si>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</si>
  <si>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</si>
  <si>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</si>
  <si>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</si>
  <si>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</si>
  <si>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</si>
  <si>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</si>
  <si>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</si>
  <si>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</si>
  <si>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</si>
  <si>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</si>
  <si>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</si>
  <si>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</si>
  <si>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</si>
  <si>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</si>
  <si>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</si>
  <si>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</si>
  <si>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</si>
  <si>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</si>
  <si>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</si>
  <si>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</si>
  <si>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</si>
  <si>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</si>
  <si>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</si>
  <si>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</si>
  <si>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</si>
  <si>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</si>
  <si>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</si>
  <si>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</si>
  <si>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</si>
  <si>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</si>
  <si>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</si>
  <si>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</si>
  <si>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</si>
  <si>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</si>
  <si>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</si>
  <si>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</si>
  <si>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</si>
  <si>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</si>
  <si>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</si>
  <si>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</si>
  <si>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</si>
  <si>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</si>
  <si>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</si>
  <si>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</si>
  <si>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</si>
  <si>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</si>
  <si>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</si>
  <si>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</si>
  <si>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</si>
  <si>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</si>
  <si>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</si>
  <si>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</si>
  <si>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</si>
  <si>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</si>
  <si>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</si>
  <si>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</si>
  <si>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</si>
  <si>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</si>
  <si>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</si>
  <si>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</si>
  <si>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</si>
  <si>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</si>
  <si>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</si>
  <si>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</si>
  <si>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</si>
  <si>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</si>
  <si>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</si>
  <si>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</si>
  <si>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</si>
  <si>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</si>
  <si>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</si>
  <si>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</si>
  <si>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</si>
  <si>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</si>
  <si>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</si>
  <si>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</si>
  <si>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</si>
  <si>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</si>
  <si>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</si>
  <si>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</si>
  <si>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</si>
  <si>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</si>
  <si>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</si>
  <si>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</si>
  <si>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</si>
  <si>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</si>
  <si>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</si>
  <si>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</si>
  <si>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</si>
  <si>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</si>
  <si>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</si>
  <si>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</si>
  <si>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</si>
  <si>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</si>
  <si>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</si>
  <si>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</si>
  <si>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</si>
  <si>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</si>
  <si>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</si>
  <si>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</si>
  <si>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</si>
  <si>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</si>
  <si>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</si>
  <si>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</si>
  <si>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</si>
  <si>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</si>
  <si>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</si>
  <si>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</si>
  <si>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</si>
  <si>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</si>
  <si>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</si>
  <si>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</si>
  <si>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</si>
  <si>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</si>
  <si>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</si>
  <si>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</si>
  <si>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</si>
  <si>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</si>
  <si>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</si>
  <si>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</si>
  <si>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</si>
  <si>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</si>
  <si>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</si>
  <si>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</si>
  <si>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</si>
  <si>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</si>
  <si>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</si>
  <si>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</si>
  <si>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</si>
  <si>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</si>
  <si>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</si>
  <si>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</si>
  <si>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</si>
  <si>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</si>
  <si>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</si>
  <si>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</si>
  <si>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</si>
  <si>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</si>
  <si>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</si>
  <si>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</si>
  <si>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</si>
  <si>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</si>
  <si>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</si>
  <si>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</si>
  <si>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</si>
  <si>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</si>
  <si>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</si>
  <si>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</si>
  <si>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</si>
  <si>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</si>
  <si>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</si>
  <si>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</si>
  <si>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</si>
  <si>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</si>
  <si>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</si>
  <si>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</si>
  <si>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</si>
  <si>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</si>
  <si>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</si>
  <si>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</si>
  <si>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</si>
  <si>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</si>
  <si>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</si>
  <si>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</si>
  <si>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</si>
  <si>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</si>
  <si>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</si>
  <si>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</si>
  <si>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</si>
  <si>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</si>
  <si>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</si>
  <si>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</si>
  <si>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</si>
  <si>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</si>
  <si>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</si>
  <si>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</si>
  <si>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</si>
  <si>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</si>
  <si>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</si>
  <si>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</si>
  <si>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</si>
  <si>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</si>
  <si>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</si>
  <si>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</si>
  <si>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</si>
  <si>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</si>
  <si>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</si>
  <si>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</si>
  <si>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</si>
  <si>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</si>
  <si>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</si>
  <si>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</si>
  <si>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</si>
  <si>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</si>
  <si>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</si>
  <si>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</si>
  <si>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</si>
  <si>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</si>
  <si>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</si>
  <si>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</si>
  <si>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</si>
  <si>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</si>
  <si>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</si>
  <si>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</si>
  <si>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</si>
  <si>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</si>
  <si>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</si>
  <si>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</si>
  <si>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</si>
  <si>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</si>
  <si>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</si>
  <si>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</si>
  <si>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</si>
  <si>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</si>
  <si>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</si>
  <si>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</si>
  <si>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</si>
  <si>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</si>
  <si>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</si>
  <si>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</si>
  <si>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</si>
  <si>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</si>
  <si>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</si>
  <si>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</si>
  <si>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</si>
  <si>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</si>
  <si>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</si>
  <si>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</si>
  <si>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</si>
  <si>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</si>
  <si>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</si>
  <si>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</si>
  <si>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</si>
  <si>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</si>
  <si>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</si>
  <si>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</si>
  <si>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</si>
  <si>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</si>
  <si>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</si>
  <si>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</si>
  <si>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</si>
  <si>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</si>
  <si>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</si>
  <si>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</si>
  <si>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</si>
  <si>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</si>
  <si>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</si>
  <si>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</si>
  <si>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</si>
  <si>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</si>
  <si>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</si>
  <si>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</si>
  <si>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</si>
  <si>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</si>
  <si>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</si>
  <si>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</si>
  <si>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</si>
  <si>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</si>
  <si>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</si>
  <si>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</si>
  <si>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</si>
  <si>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</si>
  <si>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</si>
  <si>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</si>
  <si>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</si>
  <si>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</si>
  <si>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</si>
  <si>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</si>
  <si>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</si>
  <si>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</si>
  <si>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</si>
  <si>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</si>
  <si>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</si>
  <si>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</si>
  <si>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</si>
  <si>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</si>
  <si>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</si>
  <si>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</si>
  <si>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</si>
  <si>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</si>
  <si>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</si>
  <si>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</si>
  <si>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</si>
  <si>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</si>
  <si>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</si>
  <si>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</si>
  <si>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</si>
  <si>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</si>
  <si>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</si>
  <si>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</si>
  <si>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</si>
  <si>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</si>
  <si>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</si>
  <si>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</si>
  <si>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</si>
  <si>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</si>
  <si>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</si>
  <si>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</si>
  <si>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</si>
  <si>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</si>
  <si>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</si>
  <si>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</si>
  <si>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</si>
  <si>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</si>
  <si>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</si>
  <si>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</si>
  <si>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</si>
  <si>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</si>
  <si>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</si>
  <si>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</si>
  <si>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</si>
  <si>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</si>
  <si>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</si>
  <si>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</si>
  <si>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</si>
  <si>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</si>
  <si>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</si>
  <si>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</si>
  <si>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</si>
  <si>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</si>
  <si>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</si>
  <si>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</si>
  <si>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</si>
  <si>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</si>
  <si>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</si>
  <si>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</si>
  <si>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</si>
  <si>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</si>
  <si>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</si>
  <si>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</si>
  <si>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</si>
  <si>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</si>
  <si>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</si>
  <si>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</si>
  <si>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</si>
  <si>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</si>
  <si>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</si>
  <si>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</si>
  <si>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</si>
  <si>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</si>
  <si>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</si>
  <si>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</si>
  <si>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</si>
  <si>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</si>
  <si>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</si>
  <si>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</si>
  <si>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</si>
  <si>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</si>
  <si>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</si>
  <si>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</si>
  <si>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</si>
  <si>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</si>
  <si>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</si>
  <si>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</si>
  <si>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</si>
  <si>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</si>
  <si>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</si>
  <si>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</si>
  <si>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</si>
  <si>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</si>
  <si>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</si>
  <si>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</si>
  <si>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</si>
  <si>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</si>
  <si>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</si>
  <si>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</si>
  <si>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</si>
  <si>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</si>
  <si>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</si>
  <si>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</si>
  <si>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</si>
  <si>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</si>
  <si>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</si>
  <si>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</si>
  <si>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</si>
  <si>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</si>
  <si>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</si>
  <si>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</si>
  <si>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</si>
  <si>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</si>
  <si>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</si>
  <si>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</si>
  <si>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</si>
  <si>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</si>
  <si>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</si>
  <si>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</si>
  <si>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</si>
  <si>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</si>
  <si>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</si>
  <si>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</si>
  <si>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</si>
  <si>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</si>
  <si>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</si>
  <si>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</si>
  <si>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</si>
  <si>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</si>
  <si>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</si>
  <si>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</si>
  <si>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</si>
  <si>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</si>
  <si>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</si>
  <si>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</si>
  <si>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</si>
  <si>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</si>
  <si>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</si>
  <si>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</si>
  <si>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</si>
  <si>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</si>
  <si>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</si>
  <si>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</si>
  <si>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</si>
  <si>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</si>
  <si>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</si>
  <si>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</si>
  <si>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</si>
  <si>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</si>
  <si>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</si>
  <si>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</si>
  <si>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</si>
  <si>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</si>
  <si>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</si>
  <si>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</si>
  <si>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</si>
  <si>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</si>
  <si>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</si>
  <si>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</si>
  <si>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</si>
  <si>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</si>
  <si>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</si>
  <si>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</si>
  <si>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</si>
  <si>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</si>
  <si>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</si>
  <si>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</si>
  <si>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</si>
  <si>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</si>
  <si>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</si>
  <si>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</si>
  <si>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</si>
  <si>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</si>
  <si>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</si>
  <si>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</si>
  <si>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</si>
  <si>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</si>
  <si>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</si>
  <si>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</si>
  <si>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</si>
  <si>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</si>
  <si>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</si>
  <si>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</si>
  <si>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</si>
  <si>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</si>
  <si>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</si>
  <si>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</si>
  <si>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</si>
  <si>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</si>
  <si>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</si>
  <si>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</si>
  <si>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</si>
  <si>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</si>
  <si>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</si>
  <si>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</si>
  <si>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</si>
  <si>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</si>
  <si>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</si>
  <si>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</si>
  <si>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</si>
  <si>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</si>
  <si>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</si>
  <si>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</si>
  <si>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</si>
  <si>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</si>
  <si>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</si>
  <si>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</si>
  <si>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</si>
  <si>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</si>
  <si>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</si>
  <si>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</si>
  <si>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</si>
  <si>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</si>
  <si>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</si>
  <si>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</si>
  <si>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</si>
  <si>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</si>
  <si>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</si>
  <si>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</si>
  <si>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</si>
  <si>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</si>
  <si>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</si>
  <si>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</si>
  <si>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</si>
  <si>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</si>
  <si>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</si>
  <si>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</si>
  <si>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</si>
  <si>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</si>
  <si>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</si>
  <si>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</si>
  <si>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</si>
  <si>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</si>
  <si>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</si>
  <si>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</si>
  <si>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</si>
  <si>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</si>
  <si>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</si>
  <si>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</si>
  <si>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</si>
  <si>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</si>
  <si>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</si>
  <si>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</si>
  <si>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</si>
  <si>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</si>
  <si>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</si>
  <si>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</si>
  <si>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</si>
  <si>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</si>
  <si>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</si>
  <si>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</si>
  <si>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</si>
  <si>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</si>
  <si>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</si>
  <si>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</si>
  <si>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</si>
  <si>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</si>
  <si>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</si>
  <si>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</si>
  <si>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</si>
  <si>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</si>
  <si>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</si>
  <si>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</si>
  <si>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</si>
  <si>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</si>
  <si>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</si>
  <si>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</si>
  <si>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</si>
  <si>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</si>
  <si>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</si>
  <si>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</si>
  <si>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</si>
  <si>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</si>
  <si>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</si>
  <si>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</si>
  <si>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</si>
  <si>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</si>
  <si>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</si>
  <si>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</si>
  <si>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</si>
  <si>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</si>
  <si>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</si>
  <si>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</si>
  <si>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</si>
  <si>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</si>
  <si>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</si>
  <si>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</si>
  <si>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</si>
  <si>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</si>
  <si>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</si>
  <si>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</si>
  <si>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</si>
  <si>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</si>
  <si>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</si>
  <si>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</si>
  <si>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</si>
  <si>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</si>
  <si>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</si>
  <si>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</si>
  <si>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</si>
  <si>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</si>
  <si>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</si>
  <si>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</si>
  <si>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</si>
  <si>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</si>
  <si>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</si>
  <si>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</si>
  <si>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</si>
  <si>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</si>
  <si>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</si>
  <si>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</si>
  <si>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</si>
  <si>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</si>
  <si>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</si>
  <si>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</si>
  <si>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</si>
  <si>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</si>
  <si>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</si>
  <si>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</si>
  <si>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</si>
  <si>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</si>
  <si>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</si>
  <si>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</si>
  <si>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</si>
  <si>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</si>
  <si>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</si>
  <si>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</si>
  <si>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</si>
  <si>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</si>
  <si>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</si>
  <si>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</si>
  <si>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</si>
  <si>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</si>
  <si>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</si>
  <si>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</si>
  <si>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</si>
  <si>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</si>
  <si>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</si>
  <si>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</si>
  <si>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</si>
  <si>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</si>
  <si>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</si>
  <si>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</si>
  <si>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</si>
  <si>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</si>
  <si>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</si>
  <si>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</si>
  <si>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</si>
  <si>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</si>
  <si>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</si>
  <si>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</si>
  <si>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</si>
  <si>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</si>
  <si>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</si>
  <si>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</si>
  <si>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</si>
  <si>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</si>
  <si>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</si>
  <si>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</si>
  <si>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</si>
  <si>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</si>
  <si>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</si>
  <si>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</si>
  <si>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</si>
  <si>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</si>
  <si>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</si>
  <si>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</si>
  <si>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</si>
  <si>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</si>
  <si>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</si>
  <si>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</si>
  <si>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</si>
  <si>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</si>
  <si>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</si>
  <si>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</si>
  <si>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</si>
  <si>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</si>
  <si>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</si>
  <si>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</si>
  <si>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</si>
  <si>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</si>
  <si>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</si>
  <si>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</si>
  <si>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</si>
  <si>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</si>
  <si>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</si>
  <si>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</si>
  <si>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</si>
  <si>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</si>
  <si>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</si>
  <si>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</si>
  <si>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</si>
  <si>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</si>
  <si>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</si>
  <si>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</si>
  <si>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</si>
  <si>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</si>
  <si>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</si>
  <si>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</si>
  <si>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</si>
  <si>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</si>
  <si>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</si>
  <si>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</si>
  <si>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</si>
  <si>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</si>
  <si>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</si>
  <si>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</si>
  <si>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</si>
  <si>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</si>
  <si>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</si>
  <si>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</si>
  <si>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</si>
  <si>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</si>
  <si>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</si>
  <si>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</si>
  <si>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</si>
  <si>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</si>
  <si>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</si>
  <si>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</si>
  <si>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</si>
  <si>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</si>
  <si>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</si>
  <si>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</si>
  <si>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</si>
  <si>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</si>
  <si>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</si>
  <si>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</si>
  <si>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</si>
  <si>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</si>
  <si>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</si>
  <si>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</si>
  <si>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</si>
  <si>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</si>
  <si>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</si>
  <si>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</si>
  <si>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</si>
  <si>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</si>
  <si>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</si>
  <si>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</si>
  <si>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</si>
  <si>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</si>
  <si>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</si>
  <si>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</si>
  <si>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</si>
  <si>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</si>
  <si>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</si>
  <si>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</si>
  <si>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</si>
  <si>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</si>
  <si>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</si>
  <si>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</si>
  <si>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</si>
  <si>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</si>
  <si>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</si>
  <si>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</si>
  <si>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</si>
  <si>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</si>
  <si>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</si>
  <si>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</si>
  <si>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</si>
  <si>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</si>
  <si>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</si>
  <si>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</si>
  <si>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</si>
  <si>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</si>
  <si>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</si>
  <si>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</si>
  <si>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</si>
  <si>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</si>
  <si>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</si>
  <si>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</si>
  <si>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</si>
  <si>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</si>
  <si>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</si>
  <si>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</si>
  <si>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</si>
  <si>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</si>
  <si>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</si>
  <si>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</si>
  <si>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</si>
  <si>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</si>
  <si>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</si>
  <si>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</si>
  <si>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</si>
  <si>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</si>
  <si>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</si>
  <si>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</si>
  <si>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</si>
  <si>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</si>
  <si>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</si>
  <si>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</si>
  <si>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</si>
  <si>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</si>
  <si>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</si>
  <si>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</si>
  <si>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</si>
  <si>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</si>
  <si>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</si>
  <si>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</si>
  <si>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</si>
  <si>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</si>
  <si>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</si>
  <si>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</si>
  <si>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</si>
  <si>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</si>
  <si>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</si>
  <si>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</si>
  <si>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</si>
  <si>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</si>
  <si>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</si>
  <si>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</si>
  <si>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</si>
  <si>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</si>
  <si>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</si>
  <si>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</si>
  <si>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</si>
  <si>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</si>
  <si>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</si>
  <si>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</si>
  <si>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</si>
  <si>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</si>
  <si>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</si>
  <si>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</si>
  <si>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</si>
  <si>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</si>
  <si>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</si>
  <si>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</si>
  <si>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</si>
  <si>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</si>
  <si>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</si>
  <si>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</si>
  <si>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</si>
  <si>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</si>
  <si>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</si>
  <si>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</si>
  <si>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</si>
  <si>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</si>
  <si>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</si>
  <si>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</si>
  <si>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</si>
  <si>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</si>
  <si>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</si>
  <si>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</si>
  <si>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</si>
  <si>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</si>
  <si>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</si>
  <si>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</si>
  <si>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</si>
  <si>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</si>
  <si>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</si>
  <si>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</si>
  <si>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</si>
  <si>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</si>
  <si>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</si>
  <si>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</si>
  <si>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</si>
  <si>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</si>
  <si>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</si>
  <si>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</si>
  <si>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</si>
  <si>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</si>
  <si>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</si>
  <si>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</si>
  <si>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</si>
  <si>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</si>
  <si>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</si>
  <si>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</si>
  <si>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</si>
  <si>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</si>
  <si>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</si>
  <si>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</si>
  <si>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</si>
  <si>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</si>
  <si>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</si>
  <si>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</si>
  <si>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</si>
  <si>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</si>
  <si>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</si>
  <si>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</si>
  <si>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</si>
  <si>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</si>
  <si>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</si>
  <si>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</si>
  <si>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</si>
  <si>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</si>
  <si>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</si>
  <si>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</si>
  <si>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</si>
  <si>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</si>
  <si>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</si>
  <si>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</si>
  <si>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</si>
  <si>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</si>
  <si>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</si>
  <si>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</si>
  <si>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</si>
  <si>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</si>
  <si>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</si>
  <si>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</si>
  <si>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</si>
  <si>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</si>
  <si>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</si>
  <si>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</si>
  <si>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</si>
  <si>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</si>
  <si>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</si>
  <si>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</si>
  <si>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</si>
  <si>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</si>
  <si>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</si>
  <si>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</si>
  <si>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</si>
  <si>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</si>
  <si>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</si>
  <si>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</si>
  <si>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</si>
  <si>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</si>
  <si>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</si>
  <si>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</si>
  <si>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</si>
  <si>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</si>
  <si>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</si>
  <si>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</si>
  <si>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</si>
  <si>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</si>
  <si>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</si>
  <si>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</si>
  <si>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</si>
  <si>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</si>
  <si>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</si>
  <si>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</si>
  <si>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</si>
  <si>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</si>
  <si>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</si>
  <si>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</si>
  <si>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</si>
  <si>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</si>
  <si>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</si>
  <si>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</si>
  <si>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</si>
  <si>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</si>
  <si>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</si>
  <si>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</si>
  <si>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</si>
  <si>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</si>
  <si>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</si>
  <si>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</si>
  <si>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</si>
  <si>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</si>
  <si>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</si>
  <si>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</si>
  <si>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</si>
  <si>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</si>
  <si>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</si>
  <si>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</si>
  <si>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</si>
  <si>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</si>
  <si>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</si>
  <si>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</si>
  <si>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</si>
  <si>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</si>
  <si>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</si>
  <si>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</si>
  <si>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</si>
  <si>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</si>
  <si>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</si>
  <si>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</si>
  <si>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</si>
  <si>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</si>
  <si>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</si>
  <si>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</si>
  <si>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</si>
  <si>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</si>
  <si>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</si>
  <si>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</si>
  <si>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</si>
  <si>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</si>
  <si>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</si>
  <si>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</si>
  <si>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</si>
  <si>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</si>
  <si>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</si>
  <si>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</si>
  <si>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</si>
  <si>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</si>
  <si>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</si>
  <si>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</si>
  <si>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</si>
  <si>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</si>
  <si>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</si>
  <si>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</si>
  <si>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</si>
  <si>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</si>
  <si>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</si>
  <si>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</si>
  <si>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</si>
  <si>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</si>
  <si>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</si>
  <si>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</si>
  <si>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</si>
  <si>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</si>
  <si>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</si>
  <si>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</si>
  <si>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</si>
  <si>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</si>
  <si>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</si>
  <si>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</si>
  <si>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</si>
  <si>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</si>
  <si>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</si>
  <si>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</si>
  <si>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</si>
  <si>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</si>
  <si>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</si>
  <si>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</si>
  <si>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</si>
  <si>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</si>
  <si>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</si>
  <si>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</si>
  <si>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</si>
  <si>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</si>
  <si>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</si>
  <si>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</si>
  <si>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</si>
  <si>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</si>
  <si>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</si>
  <si>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</si>
  <si>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</si>
  <si>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</si>
  <si>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</si>
  <si>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</si>
  <si>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</si>
  <si>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</si>
  <si>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</si>
  <si>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</si>
  <si>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</si>
  <si>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</si>
  <si>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</si>
  <si>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</si>
  <si>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</si>
  <si>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</si>
  <si>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</si>
  <si>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</si>
  <si>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</si>
  <si>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</si>
  <si>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</si>
  <si>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</si>
  <si>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</si>
  <si>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</si>
  <si>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</si>
  <si>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</si>
  <si>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</si>
  <si>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</si>
  <si>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</si>
  <si>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</si>
  <si>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</si>
  <si>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</si>
  <si>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</si>
  <si>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</si>
  <si>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</si>
  <si>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</si>
  <si>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</si>
  <si>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</si>
  <si>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</si>
  <si>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</si>
  <si>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</si>
  <si>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</si>
  <si>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</si>
  <si>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</si>
  <si>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</si>
  <si>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</si>
  <si>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</si>
  <si>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</si>
  <si>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</si>
  <si>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</si>
  <si>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</si>
  <si>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</si>
  <si>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</si>
  <si>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</si>
  <si>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</si>
  <si>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</si>
  <si>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</si>
  <si>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</si>
  <si>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</si>
  <si>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</si>
  <si>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</si>
  <si>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</si>
  <si>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</si>
  <si>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</si>
  <si>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</si>
  <si>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</si>
  <si>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</si>
  <si>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</si>
  <si>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</si>
  <si>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</si>
  <si>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</si>
  <si>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</si>
  <si>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</si>
  <si>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</si>
  <si>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</si>
  <si>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</si>
  <si>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</si>
  <si>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</si>
  <si>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</si>
  <si>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</si>
  <si>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</si>
  <si>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</si>
  <si>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</si>
  <si>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</si>
  <si>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</si>
  <si>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</si>
  <si>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</si>
  <si>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</si>
  <si>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</si>
  <si>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</si>
  <si>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</si>
  <si>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</si>
  <si>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</si>
  <si>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</si>
  <si>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</si>
  <si>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</si>
  <si>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</si>
  <si>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</si>
  <si>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</si>
  <si>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</si>
  <si>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</si>
  <si>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</si>
  <si>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</si>
  <si>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</si>
  <si>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</si>
  <si>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</si>
  <si>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</si>
  <si>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</si>
  <si>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</si>
  <si>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</si>
  <si>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</si>
  <si>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</si>
  <si>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</si>
  <si>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</si>
  <si>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</si>
  <si>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</si>
  <si>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</si>
  <si>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</si>
  <si>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</si>
  <si>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</si>
  <si>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</si>
  <si>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</si>
  <si>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</si>
  <si>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</si>
  <si>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</si>
  <si>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</si>
  <si>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</si>
  <si>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</si>
  <si>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</si>
  <si>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</si>
  <si>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</si>
  <si>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</si>
  <si>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</si>
  <si>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</si>
  <si>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</si>
  <si>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</si>
  <si>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</si>
  <si>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</si>
  <si>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</si>
  <si>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</si>
  <si>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</si>
  <si>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</si>
  <si>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</si>
  <si>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</si>
  <si>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</si>
  <si>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</si>
  <si>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</si>
  <si>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</si>
  <si>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</si>
  <si>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</si>
  <si>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</si>
  <si>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</si>
  <si>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</si>
  <si>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</si>
  <si>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</si>
  <si>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</si>
  <si>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</si>
  <si>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</si>
  <si>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</si>
  <si>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</si>
  <si>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</si>
  <si>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</si>
  <si>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</si>
  <si>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</si>
  <si>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</si>
  <si>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</si>
  <si>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</si>
  <si>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</si>
  <si>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</si>
  <si>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</si>
  <si>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</si>
  <si>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</si>
  <si>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</si>
  <si>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</si>
  <si>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</si>
  <si>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</si>
  <si>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</si>
  <si>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</si>
  <si>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</si>
  <si>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</si>
  <si>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</si>
  <si>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</si>
  <si>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</si>
  <si>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</si>
  <si>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</si>
  <si>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</si>
  <si>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</si>
  <si>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</si>
  <si>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</si>
  <si>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</si>
  <si>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</si>
  <si>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</si>
  <si>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</si>
  <si>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</si>
  <si>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</si>
  <si>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</si>
  <si>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</si>
  <si>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</si>
  <si>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</si>
  <si>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</si>
  <si>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</si>
  <si>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</si>
  <si>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</si>
  <si>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</si>
  <si>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</si>
  <si>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</si>
  <si>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</si>
  <si>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</si>
  <si>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</si>
  <si>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</si>
  <si>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</si>
  <si>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</si>
  <si>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</si>
  <si>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</si>
  <si>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</si>
  <si>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</si>
  <si>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</si>
  <si>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</si>
  <si>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</si>
  <si>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</si>
  <si>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</si>
  <si>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</si>
  <si>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</si>
  <si>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</si>
  <si>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</si>
  <si>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</si>
  <si>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</si>
  <si>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</si>
  <si>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</si>
  <si>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</si>
  <si>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</si>
  <si>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</si>
  <si>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</si>
  <si>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</si>
  <si>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</si>
  <si>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</si>
  <si>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</si>
  <si>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</si>
  <si>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</si>
  <si>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</si>
  <si>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</si>
  <si>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</si>
  <si>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</si>
  <si>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</si>
  <si>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</si>
  <si>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</si>
  <si>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</si>
  <si>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</si>
  <si>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</si>
  <si>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</si>
  <si>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</si>
  <si>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</si>
  <si>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</si>
  <si>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</si>
  <si>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</si>
  <si>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</si>
  <si>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</si>
  <si>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</si>
  <si>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</si>
  <si>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</si>
  <si>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</si>
  <si>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</si>
  <si>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</si>
  <si>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</si>
  <si>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</si>
  <si>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</si>
  <si>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</si>
  <si>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</si>
  <si>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</si>
  <si>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</si>
  <si>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</si>
  <si>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</si>
  <si>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</si>
  <si>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</si>
  <si>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</si>
  <si>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</si>
  <si>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</si>
  <si>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</si>
  <si>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</si>
  <si>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</si>
  <si>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</si>
  <si>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</si>
  <si>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</si>
  <si>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</si>
  <si>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</si>
  <si>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</si>
  <si>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</si>
  <si>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</si>
  <si>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</si>
  <si>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</si>
  <si>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</si>
  <si>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</si>
  <si>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</si>
  <si>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</si>
  <si>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</si>
  <si>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</si>
  <si>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</si>
  <si>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</si>
  <si>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</si>
  <si>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</si>
  <si>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</si>
  <si>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</si>
  <si>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</si>
  <si>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</si>
  <si>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</si>
  <si>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</si>
  <si>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</si>
  <si>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</si>
  <si>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</si>
  <si>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</si>
  <si>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</si>
  <si>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</si>
  <si>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</si>
  <si>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</si>
  <si>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</si>
  <si>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</si>
  <si>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</si>
  <si>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</si>
  <si>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</si>
  <si>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</si>
  <si>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</si>
  <si>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</si>
  <si>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</si>
  <si>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</si>
  <si>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</si>
  <si>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</si>
  <si>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</si>
  <si>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</si>
  <si>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</si>
  <si>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</si>
  <si>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</si>
  <si>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</si>
  <si>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</si>
  <si>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</si>
  <si>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</si>
  <si>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</si>
  <si>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</si>
  <si>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</si>
  <si>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</si>
  <si>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</si>
  <si>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</si>
  <si>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</si>
  <si>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</si>
  <si>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</si>
  <si>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</si>
  <si>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</si>
  <si>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</si>
  <si>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</si>
  <si>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</si>
  <si>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</si>
  <si>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</si>
  <si>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</si>
  <si>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</si>
  <si>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</si>
  <si>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</si>
  <si>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</si>
  <si>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</si>
  <si>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</si>
  <si>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</si>
  <si>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</si>
  <si>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</si>
  <si>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</si>
  <si>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</si>
  <si>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</si>
  <si>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</si>
  <si>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</si>
  <si>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</si>
  <si>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</si>
  <si>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</si>
  <si>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</si>
  <si>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</si>
  <si>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</si>
  <si>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</si>
  <si>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</si>
  <si>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</si>
  <si>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</si>
  <si>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</si>
  <si>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</si>
  <si>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</si>
  <si>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</si>
  <si>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</si>
  <si>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</si>
  <si>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</si>
  <si>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</si>
  <si>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</si>
  <si>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</si>
  <si>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</si>
  <si>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</si>
  <si>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</si>
  <si>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</si>
  <si>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</si>
  <si>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</si>
  <si>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</si>
  <si>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</si>
  <si>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</si>
  <si>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</si>
  <si>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</si>
  <si>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</si>
  <si>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</si>
  <si>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</si>
  <si>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</si>
  <si>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</si>
  <si>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</si>
  <si>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</si>
  <si>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</si>
  <si>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</si>
  <si>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</si>
  <si>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</si>
  <si>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</si>
  <si>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</si>
  <si>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</si>
  <si>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</si>
  <si>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</si>
  <si>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</si>
  <si>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</si>
  <si>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</si>
  <si>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</si>
  <si>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</si>
  <si>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</si>
  <si>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</si>
  <si>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</si>
  <si>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</si>
  <si>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</si>
  <si>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</si>
  <si>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</si>
  <si>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</si>
  <si>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</si>
  <si>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</si>
  <si>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</si>
  <si>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</si>
  <si>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</si>
  <si>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</si>
  <si>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</si>
  <si>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</si>
  <si>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</si>
  <si>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</si>
  <si>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</si>
  <si>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</si>
  <si>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</si>
  <si>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</si>
  <si>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</si>
  <si>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</si>
  <si>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</si>
  <si>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</si>
  <si>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</si>
  <si>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</si>
  <si>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</si>
  <si>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</si>
  <si>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</si>
  <si>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</si>
  <si>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</si>
  <si>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</si>
  <si>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</si>
  <si>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</si>
  <si>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</si>
  <si>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</si>
  <si>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</si>
  <si>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</si>
  <si>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</si>
  <si>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</si>
  <si>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</si>
  <si>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</si>
  <si>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</si>
  <si>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</si>
  <si>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</si>
  <si>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</si>
  <si>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</si>
  <si>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</si>
  <si>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</si>
  <si>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</si>
  <si>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</si>
  <si>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</si>
  <si>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</si>
  <si>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</si>
  <si>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</si>
  <si>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</si>
  <si>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</si>
  <si>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</si>
  <si>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</si>
  <si>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</si>
  <si>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</si>
  <si>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</si>
  <si>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</si>
  <si>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</si>
  <si>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</si>
  <si>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</si>
  <si>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</si>
  <si>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</si>
  <si>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</si>
  <si>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</si>
  <si>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</si>
  <si>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</si>
  <si>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</si>
  <si>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</si>
  <si>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</si>
  <si>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</si>
  <si>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</si>
  <si>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</si>
  <si>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</si>
  <si>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</si>
  <si>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</si>
  <si>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</si>
  <si>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</si>
  <si>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</si>
  <si>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</si>
  <si>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</si>
  <si>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</si>
  <si>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</si>
  <si>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</si>
  <si>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</si>
  <si>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</si>
  <si>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</si>
  <si>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</si>
  <si>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</si>
  <si>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</si>
  <si>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</si>
  <si>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</si>
  <si>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</si>
  <si>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</si>
  <si>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</si>
  <si>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</si>
  <si>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</si>
  <si>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</si>
  <si>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</si>
  <si>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</si>
  <si>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</si>
  <si>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</si>
  <si>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</si>
  <si>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</si>
  <si>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</si>
  <si>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</si>
  <si>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</si>
  <si>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</si>
  <si>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</si>
  <si>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</si>
  <si>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</si>
  <si>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</si>
  <si>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</si>
  <si>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</si>
  <si>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</si>
  <si>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</si>
  <si>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</si>
  <si>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</si>
  <si>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</si>
  <si>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</si>
  <si>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</si>
  <si>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</si>
  <si>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</si>
  <si>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</si>
  <si>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</si>
  <si>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</si>
  <si>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</si>
  <si>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</si>
  <si>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</si>
  <si>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</si>
  <si>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</si>
  <si>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</si>
  <si>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</si>
  <si>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</si>
  <si>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</si>
  <si>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</si>
  <si>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</si>
  <si>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</si>
  <si>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</si>
  <si>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</si>
  <si>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</si>
  <si>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</si>
  <si>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</si>
  <si>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</si>
  <si>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</si>
  <si>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</si>
  <si>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</si>
  <si>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</si>
  <si>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</si>
  <si>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</si>
  <si>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</si>
  <si>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</si>
  <si>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</si>
  <si>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</si>
  <si>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</si>
  <si>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</si>
  <si>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</si>
  <si>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</si>
  <si>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</si>
  <si>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</si>
  <si>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</si>
  <si>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</si>
  <si>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</si>
  <si>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</si>
  <si>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</si>
  <si>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</si>
  <si>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</si>
  <si>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</si>
  <si>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</si>
  <si>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</si>
  <si>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</si>
  <si>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</si>
  <si>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</si>
  <si>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</si>
  <si>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</si>
  <si>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</si>
  <si>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</si>
  <si>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</si>
  <si>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</si>
  <si>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</si>
  <si>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</si>
  <si>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</si>
  <si>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</si>
  <si>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</si>
  <si>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</si>
  <si>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</si>
  <si>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</si>
  <si>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</si>
  <si>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</si>
  <si>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</si>
  <si>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</si>
  <si>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</si>
  <si>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</si>
  <si>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</si>
  <si>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</si>
  <si>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</si>
  <si>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</si>
  <si>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</si>
  <si>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</si>
  <si>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</si>
  <si>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</si>
  <si>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</si>
  <si>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</si>
  <si>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</si>
  <si>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</si>
  <si>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</si>
  <si>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</si>
  <si>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</si>
  <si>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</si>
  <si>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</si>
  <si>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</si>
  <si>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</si>
  <si>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</si>
  <si>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</si>
  <si>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</si>
  <si>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</si>
  <si>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</si>
  <si>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</si>
  <si>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</si>
  <si>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</si>
  <si>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</si>
  <si>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</si>
  <si>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</si>
  <si>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</si>
  <si>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</si>
  <si>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</si>
  <si>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</si>
  <si>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</si>
  <si>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</si>
  <si>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</si>
  <si>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</si>
  <si>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</si>
  <si>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</si>
  <si>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</si>
  <si>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</si>
  <si>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</si>
  <si>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</si>
  <si>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</si>
  <si>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</si>
  <si>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</si>
  <si>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</si>
  <si>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</si>
  <si>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</si>
  <si>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</si>
  <si>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</si>
  <si>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</si>
  <si>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</si>
  <si>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</si>
  <si>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</si>
  <si>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</si>
  <si>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</si>
  <si>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</si>
  <si>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</si>
  <si>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</si>
  <si>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</si>
  <si>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</si>
  <si>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</si>
  <si>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</si>
  <si>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</si>
  <si>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</si>
  <si>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</si>
  <si>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</si>
  <si>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</si>
  <si>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</si>
  <si>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</si>
  <si>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</si>
  <si>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</si>
  <si>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</si>
  <si>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</si>
  <si>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</si>
  <si>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</si>
  <si>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</si>
  <si>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</si>
  <si>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</si>
  <si>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</si>
  <si>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</si>
  <si>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</si>
  <si>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</si>
  <si>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</si>
  <si>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</si>
  <si>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</si>
  <si>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</si>
  <si>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</si>
  <si>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</si>
  <si>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</si>
  <si>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</si>
  <si>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</si>
  <si>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</si>
  <si>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</si>
  <si>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</si>
  <si>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</si>
  <si>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</si>
  <si>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</si>
  <si>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</si>
  <si>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</si>
  <si>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</si>
  <si>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</si>
  <si>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</si>
  <si>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</si>
  <si>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</si>
  <si>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</si>
  <si>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</si>
  <si>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</si>
  <si>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</si>
  <si>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</si>
  <si>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</si>
  <si>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</si>
  <si>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</si>
  <si>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</si>
  <si>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</si>
  <si>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</si>
  <si>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</si>
  <si>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</si>
  <si>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</si>
  <si>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</si>
  <si>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</si>
  <si>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</si>
  <si>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</si>
  <si>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</si>
  <si>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</si>
  <si>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</si>
  <si>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</si>
  <si>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</si>
  <si>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</si>
  <si>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</si>
  <si>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</si>
  <si>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</si>
  <si>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</si>
  <si>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</si>
  <si>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</si>
  <si>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</si>
  <si>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</si>
  <si>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</si>
  <si>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</si>
  <si>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</si>
  <si>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</si>
  <si>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</si>
  <si>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</si>
  <si>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</si>
  <si>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</si>
  <si>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</si>
  <si>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</si>
  <si>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</si>
  <si>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</si>
  <si>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</si>
  <si>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</si>
  <si>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</si>
  <si>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</si>
  <si>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</si>
  <si>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</si>
  <si>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</si>
  <si>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</si>
  <si>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</si>
  <si>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</si>
  <si>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</si>
  <si>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</si>
  <si>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</si>
  <si>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</si>
  <si>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</si>
  <si>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</si>
  <si>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</si>
  <si>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</si>
  <si>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</si>
  <si>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</si>
  <si>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</si>
  <si>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</si>
  <si>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</si>
  <si>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</si>
  <si>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</si>
  <si>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</si>
  <si>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</si>
  <si>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</si>
  <si>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</si>
  <si>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</si>
  <si>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</si>
  <si>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</si>
  <si>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</si>
  <si>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</si>
  <si>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</si>
  <si>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</si>
  <si>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</si>
  <si>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</si>
  <si>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</si>
  <si>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</si>
  <si>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</si>
  <si>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</si>
  <si>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</si>
  <si>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</si>
  <si>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</si>
  <si>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</si>
  <si>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</si>
  <si>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</si>
  <si>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</si>
  <si>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</si>
  <si>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</si>
  <si>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</si>
  <si>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</si>
  <si>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</si>
  <si>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</si>
  <si>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</si>
  <si>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</si>
  <si>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</si>
  <si>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</si>
  <si>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</si>
  <si>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</si>
  <si>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</si>
  <si>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</si>
  <si>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</si>
  <si>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</si>
  <si>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</si>
  <si>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</si>
  <si>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</si>
  <si>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</si>
  <si>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</si>
  <si>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</si>
  <si>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</si>
  <si>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</si>
  <si>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</si>
  <si>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</si>
  <si>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</si>
  <si>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</si>
  <si>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</si>
  <si>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</si>
  <si>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</si>
  <si>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</si>
  <si>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</si>
  <si>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</si>
  <si>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</si>
  <si>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</si>
  <si>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</si>
  <si>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</si>
  <si>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</si>
  <si>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</si>
  <si>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</si>
  <si>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</si>
  <si>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</si>
  <si>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</si>
  <si>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</si>
  <si>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</si>
  <si>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</si>
  <si>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</si>
  <si>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</si>
  <si>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</si>
  <si>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</si>
  <si>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</si>
  <si>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</si>
  <si>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</si>
  <si>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</si>
  <si>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</si>
  <si>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</si>
  <si>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</si>
  <si>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</si>
  <si>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</si>
  <si>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</si>
  <si>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</si>
  <si>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</si>
  <si>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</si>
  <si>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</si>
  <si>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</si>
  <si>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</si>
  <si>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</si>
  <si>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</si>
  <si>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</si>
  <si>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</si>
  <si>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</si>
  <si>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</si>
  <si>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</si>
  <si>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</si>
  <si>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</si>
  <si>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</si>
  <si>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</si>
  <si>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</si>
  <si>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</si>
  <si>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</si>
  <si>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</si>
  <si>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</si>
  <si>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</si>
  <si>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</si>
  <si>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</si>
  <si>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</si>
  <si>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</si>
  <si>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</si>
  <si>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</si>
  <si>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</si>
  <si>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</si>
  <si>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</si>
  <si>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</si>
  <si>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</si>
  <si>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</si>
  <si>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</si>
  <si>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</si>
  <si>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</si>
  <si>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</si>
  <si>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</si>
  <si>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</si>
  <si>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</si>
  <si>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</si>
  <si>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</si>
  <si>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</si>
  <si>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</si>
  <si>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</si>
  <si>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</si>
  <si>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</si>
  <si>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</si>
  <si>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</si>
  <si>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</si>
  <si>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</si>
  <si>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</si>
  <si>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</si>
  <si>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</si>
  <si>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</si>
  <si>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</si>
  <si>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</si>
  <si>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</si>
  <si>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</si>
  <si>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</si>
  <si>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</si>
  <si>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</si>
  <si>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</si>
  <si>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</si>
  <si>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</si>
  <si>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</si>
  <si>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</si>
  <si>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</si>
  <si>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</si>
  <si>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</si>
  <si>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</si>
  <si>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</si>
  <si>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</si>
  <si>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</si>
  <si>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</si>
  <si>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</si>
  <si>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</si>
  <si>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</si>
  <si>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</si>
  <si>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</si>
  <si>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</si>
  <si>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</si>
  <si>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</si>
  <si>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</si>
  <si>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</si>
  <si>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</si>
  <si>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</si>
  <si>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</si>
  <si>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</si>
  <si>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</si>
  <si>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</si>
  <si>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</si>
  <si>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</si>
  <si>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</si>
  <si>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</si>
  <si>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</si>
  <si>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</si>
  <si>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</si>
  <si>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</si>
  <si>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</si>
  <si>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</si>
  <si>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</si>
  <si>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</si>
  <si>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</si>
  <si>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</si>
  <si>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</si>
  <si>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</si>
  <si>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</si>
  <si>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</si>
  <si>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</si>
  <si>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</si>
  <si>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</si>
  <si>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</si>
  <si>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</si>
  <si>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</si>
  <si>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</si>
  <si>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</si>
  <si>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</si>
  <si>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</si>
  <si>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</si>
  <si>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</si>
  <si>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</si>
  <si>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</si>
  <si>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</si>
  <si>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</si>
  <si>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</si>
  <si>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</si>
  <si>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</si>
  <si>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</si>
  <si>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</si>
  <si>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</si>
  <si>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</si>
  <si>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</si>
  <si>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</si>
  <si>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</si>
  <si>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</si>
  <si>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</si>
  <si>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</si>
  <si>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</si>
  <si>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</si>
  <si>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</si>
  <si>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</si>
  <si>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</si>
  <si>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</si>
  <si>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</si>
  <si>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</si>
  <si>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</si>
  <si>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</si>
  <si>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</si>
  <si>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</si>
  <si>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</si>
  <si>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</si>
  <si>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</si>
  <si>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</si>
  <si>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</si>
  <si>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</si>
  <si>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</si>
  <si>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</si>
  <si>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</si>
  <si>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</si>
  <si>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</si>
  <si>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</si>
  <si>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</si>
  <si>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</si>
  <si>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</si>
  <si>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</si>
  <si>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</si>
  <si>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</si>
  <si>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</si>
  <si>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</si>
  <si>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</si>
  <si>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</si>
  <si>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</si>
  <si>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</si>
  <si>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</si>
  <si>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</si>
  <si>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</si>
  <si>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</si>
  <si>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</si>
  <si>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</si>
  <si>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</si>
  <si>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</si>
  <si>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</si>
  <si>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</si>
  <si>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</si>
  <si>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</si>
  <si>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</si>
  <si>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</si>
  <si>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</si>
  <si>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</si>
  <si>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</si>
  <si>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</si>
  <si>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</si>
  <si>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</si>
  <si>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</si>
  <si>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</si>
  <si>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</si>
  <si>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</si>
  <si>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</si>
  <si>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</si>
  <si>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</si>
  <si>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</si>
  <si>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</si>
  <si>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</si>
  <si>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</si>
  <si>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</si>
  <si>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</si>
  <si>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</si>
  <si>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</si>
  <si>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</si>
  <si>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</si>
  <si>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</si>
  <si>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</si>
  <si>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</si>
  <si>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</si>
  <si>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</si>
  <si>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</si>
  <si>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</si>
  <si>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</si>
  <si>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</si>
  <si>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</si>
  <si>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</si>
  <si>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</si>
  <si>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</si>
  <si>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</si>
  <si>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</si>
  <si>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</si>
  <si>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</si>
  <si>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</si>
  <si>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</si>
  <si>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</si>
  <si>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</si>
  <si>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</si>
  <si>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</si>
  <si>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</si>
  <si>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</si>
  <si>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</si>
  <si>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</si>
  <si>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</si>
  <si>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</si>
  <si>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</si>
  <si>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</si>
  <si>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</si>
  <si>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</si>
  <si>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</si>
  <si>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</si>
  <si>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</si>
  <si>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</si>
  <si>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</si>
  <si>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</si>
  <si>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</si>
  <si>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</si>
  <si>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</si>
  <si>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</si>
  <si>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</si>
  <si>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</si>
  <si>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</si>
  <si>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</si>
  <si>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</si>
  <si>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</si>
  <si>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</si>
  <si>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</si>
  <si>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</si>
  <si>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</si>
  <si>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</si>
  <si>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</si>
  <si>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</si>
  <si>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</si>
  <si>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</si>
  <si>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</si>
  <si>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</si>
  <si>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</si>
  <si>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</si>
  <si>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</si>
  <si>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</si>
  <si>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</si>
  <si>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</si>
  <si>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</si>
  <si>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</si>
  <si>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</si>
  <si>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</si>
  <si>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</si>
  <si>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</si>
  <si>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</si>
  <si>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</si>
  <si>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</si>
  <si>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</si>
  <si>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</si>
  <si>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</si>
  <si>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</si>
  <si>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</si>
  <si>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</si>
  <si>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</si>
  <si>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</si>
  <si>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</si>
  <si>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</si>
  <si>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</si>
  <si>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</si>
  <si>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</si>
  <si>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</si>
  <si>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</si>
  <si>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</si>
  <si>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</si>
  <si>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</si>
  <si>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</si>
  <si>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</si>
  <si>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</si>
  <si>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</si>
  <si>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</si>
  <si>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</si>
  <si>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</si>
  <si>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</si>
  <si>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</si>
  <si>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</si>
  <si>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</si>
  <si>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</si>
  <si>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</si>
  <si>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</si>
  <si>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</si>
  <si>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</si>
  <si>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</si>
  <si>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</si>
  <si>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</si>
  <si>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</si>
  <si>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</si>
  <si>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</si>
  <si>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</si>
  <si>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</si>
  <si>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</si>
  <si>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</si>
  <si>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</si>
  <si>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</si>
  <si>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</si>
  <si>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</si>
  <si>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</si>
  <si>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</si>
  <si>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</si>
  <si>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</si>
  <si>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</si>
  <si>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</si>
  <si>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</si>
  <si>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</si>
  <si>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</si>
  <si>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</si>
  <si>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</si>
  <si>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</si>
  <si>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</si>
  <si>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</si>
  <si>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</si>
  <si>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</si>
  <si>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</si>
  <si>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</si>
  <si>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</si>
  <si>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</si>
  <si>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</si>
  <si>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</si>
  <si>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</si>
  <si>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</si>
  <si>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</si>
  <si>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</si>
  <si>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</si>
  <si>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</si>
  <si>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</si>
  <si>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</si>
  <si>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</si>
  <si>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</si>
  <si>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</si>
  <si>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</si>
  <si>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</si>
  <si>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</si>
  <si>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</si>
  <si>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</si>
  <si>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</si>
  <si>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</si>
  <si>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</si>
  <si>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</si>
  <si>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</si>
  <si>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</si>
  <si>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</si>
  <si>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</si>
  <si>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</si>
  <si>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</si>
  <si>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</si>
  <si>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</si>
  <si>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</si>
  <si>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</si>
  <si>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</si>
  <si>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</si>
  <si>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</si>
  <si>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</si>
  <si>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</si>
  <si>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</si>
  <si>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</si>
  <si>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</si>
  <si>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</si>
  <si>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</si>
  <si>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</si>
  <si>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</si>
  <si>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</si>
  <si>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</si>
  <si>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</si>
  <si>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</si>
  <si>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</si>
  <si>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</si>
  <si>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</si>
  <si>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</si>
  <si>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</si>
  <si>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</si>
  <si>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</si>
  <si>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</si>
  <si>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</si>
  <si>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</si>
  <si>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</si>
  <si>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</si>
  <si>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</si>
  <si>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</si>
  <si>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</si>
  <si>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</si>
  <si>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</si>
  <si>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</si>
  <si>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</si>
  <si>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</si>
  <si>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</si>
  <si>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</si>
  <si>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</si>
  <si>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</si>
  <si>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</si>
  <si>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</si>
  <si>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</si>
  <si>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</si>
  <si>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</si>
  <si>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</si>
  <si>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</si>
  <si>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</si>
  <si>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</si>
  <si>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</si>
  <si>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</si>
  <si>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</si>
  <si>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</si>
  <si>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</si>
  <si>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</si>
  <si>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</si>
  <si>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</si>
  <si>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</si>
  <si>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</si>
  <si>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</si>
  <si>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</si>
  <si>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</si>
  <si>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</si>
  <si>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</si>
  <si>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</si>
  <si>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</si>
  <si>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</si>
  <si>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</si>
  <si>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</si>
  <si>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</si>
  <si>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</si>
  <si>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</si>
  <si>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</si>
  <si>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</si>
  <si>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</si>
  <si>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</si>
  <si>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</si>
  <si>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</si>
  <si>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</si>
  <si>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</si>
  <si>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</si>
  <si>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</si>
  <si>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</si>
  <si>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</si>
  <si>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</si>
  <si>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</si>
  <si>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</si>
  <si>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</si>
  <si>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</si>
  <si>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</si>
  <si>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</si>
  <si>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</si>
  <si>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</si>
  <si>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</si>
  <si>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</si>
  <si>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</si>
  <si>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</si>
  <si>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</si>
  <si>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</si>
  <si>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</si>
  <si>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</si>
  <si>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</si>
  <si>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</si>
  <si>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</si>
  <si>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</si>
  <si>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</si>
  <si>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</si>
  <si>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</si>
  <si>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</si>
  <si>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</si>
  <si>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</si>
  <si>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</si>
  <si>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</si>
  <si>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</si>
  <si>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</si>
  <si>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</si>
  <si>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</si>
  <si>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</si>
  <si>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</si>
  <si>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</si>
  <si>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</si>
  <si>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</si>
  <si>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</si>
  <si>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</si>
  <si>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</si>
  <si>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</si>
  <si>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</si>
  <si>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</si>
  <si>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</si>
  <si>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</si>
  <si>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</si>
  <si>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</si>
  <si>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</si>
  <si>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</si>
  <si>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</si>
  <si>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</si>
  <si>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</si>
  <si>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</si>
  <si>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</si>
  <si>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</si>
  <si>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</si>
  <si>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</si>
  <si>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</si>
  <si>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</si>
  <si>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</si>
  <si>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</si>
  <si>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</si>
  <si>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</si>
  <si>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</si>
  <si>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</si>
  <si>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</si>
  <si>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</si>
  <si>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</si>
  <si>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</si>
  <si>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</si>
  <si>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</si>
  <si>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</si>
  <si>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</si>
  <si>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</si>
  <si>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</si>
  <si>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</si>
  <si>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</si>
  <si>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</si>
  <si>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</si>
  <si>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</si>
  <si>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</si>
  <si>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</si>
  <si>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</si>
  <si>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</si>
  <si>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</si>
  <si>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</si>
  <si>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</si>
  <si>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</si>
  <si>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</si>
  <si>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</si>
  <si>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</si>
  <si>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</si>
  <si>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</si>
  <si>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</si>
  <si>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</si>
  <si>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</si>
  <si>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</si>
  <si>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</si>
  <si>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</si>
  <si>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</si>
  <si>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</si>
  <si>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</si>
  <si>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</si>
  <si>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</si>
  <si>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</si>
  <si>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</si>
  <si>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</si>
  <si>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</si>
  <si>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</si>
  <si>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</si>
  <si>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</si>
  <si>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</si>
  <si>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</si>
  <si>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</si>
  <si>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</si>
  <si>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</si>
  <si>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</si>
  <si>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</si>
  <si>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</si>
  <si>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</si>
  <si>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</si>
  <si>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</si>
  <si>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</si>
  <si>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</si>
  <si>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</si>
  <si>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</si>
  <si>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</si>
  <si>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</si>
  <si>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</si>
  <si>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</si>
  <si>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</si>
  <si>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</si>
  <si>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</si>
  <si>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</si>
  <si>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</si>
  <si>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</si>
  <si>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</si>
  <si>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</si>
  <si>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</si>
  <si>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</si>
  <si>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</si>
  <si>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</si>
  <si>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</si>
  <si>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</si>
  <si>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</si>
  <si>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</si>
  <si>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</si>
  <si>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</si>
  <si>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</si>
  <si>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</si>
  <si>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</si>
  <si>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</si>
  <si>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</si>
  <si>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</si>
  <si>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</si>
  <si>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</si>
  <si>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</si>
  <si>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</si>
  <si>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</si>
  <si>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</si>
  <si>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</si>
  <si>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</si>
  <si>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</si>
  <si>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</si>
  <si>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</si>
  <si>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</si>
  <si>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</si>
  <si>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</si>
  <si>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</si>
  <si>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</si>
  <si>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</si>
  <si>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</si>
  <si>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</si>
  <si>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</si>
  <si>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</si>
  <si>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</si>
  <si>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</si>
  <si>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</si>
  <si>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</si>
  <si>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</si>
  <si>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</si>
  <si>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</si>
  <si>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</si>
  <si>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</si>
  <si>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</si>
  <si>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</si>
  <si>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</si>
  <si>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</si>
  <si>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</si>
  <si>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</si>
  <si>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</si>
  <si>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</si>
  <si>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</si>
  <si>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</si>
  <si>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</si>
  <si>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</si>
  <si>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</si>
  <si>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</si>
  <si>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</si>
  <si>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</si>
  <si>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</si>
  <si>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</si>
  <si>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</si>
  <si>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</si>
  <si>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</si>
  <si>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</si>
  <si>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</si>
  <si>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</si>
  <si>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</si>
  <si>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</si>
  <si>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</si>
  <si>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</si>
  <si>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</si>
  <si>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</si>
  <si>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</si>
  <si>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</si>
  <si>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</si>
  <si>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</si>
  <si>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</si>
  <si>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</si>
  <si>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</si>
  <si>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</si>
  <si>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</si>
  <si>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</si>
  <si>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</si>
  <si>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</si>
  <si>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</si>
  <si>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</si>
  <si>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</si>
  <si>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</si>
  <si>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</si>
  <si>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</si>
  <si>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</si>
  <si>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</si>
  <si>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</si>
  <si>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</si>
  <si>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</si>
  <si>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</si>
  <si>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</si>
  <si>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</si>
  <si>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</si>
  <si>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</si>
  <si>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</si>
  <si>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</si>
  <si>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</si>
  <si>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</si>
  <si>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</si>
  <si>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</si>
  <si>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</si>
  <si>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</si>
  <si>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</si>
  <si>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</si>
  <si>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</si>
  <si>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</si>
  <si>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</si>
  <si>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</si>
  <si>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</si>
  <si>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</si>
  <si>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</si>
  <si>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</si>
  <si>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</si>
  <si>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</si>
  <si>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</si>
  <si>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</si>
  <si>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</si>
  <si>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</si>
  <si>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</si>
  <si>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</si>
  <si>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</si>
  <si>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</si>
  <si>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</si>
  <si>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</si>
  <si>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</si>
  <si>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</si>
  <si>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</si>
  <si>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</si>
  <si>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</si>
  <si>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</si>
  <si>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</si>
  <si>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</si>
  <si>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</si>
  <si>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</si>
  <si>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</si>
  <si>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</si>
  <si>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</si>
  <si>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</si>
  <si>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</si>
  <si>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</si>
  <si>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</si>
  <si>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</si>
  <si>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</si>
  <si>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</si>
  <si>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</si>
  <si>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</si>
  <si>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</si>
  <si>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</si>
  <si>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</si>
  <si>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</si>
  <si>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</si>
  <si>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</si>
  <si>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</si>
  <si>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</si>
  <si>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</si>
  <si>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</si>
  <si>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</si>
  <si>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</si>
  <si>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</si>
  <si>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</si>
  <si>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</si>
  <si>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</si>
  <si>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</si>
  <si>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</si>
  <si>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</si>
  <si>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</si>
  <si>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</si>
  <si>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</si>
  <si>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</si>
  <si>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</si>
  <si>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</si>
  <si>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</si>
  <si>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</si>
  <si>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</si>
  <si>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</si>
  <si>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</si>
  <si>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</si>
  <si>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</si>
  <si>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</si>
  <si>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</si>
  <si>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</si>
  <si>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</si>
  <si>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</si>
  <si>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</si>
  <si>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</si>
  <si>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</si>
  <si>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</si>
  <si>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</si>
  <si>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</si>
  <si>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</si>
  <si>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</si>
  <si>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</si>
  <si>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</si>
  <si>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</si>
  <si>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</si>
  <si>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</si>
  <si>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</si>
  <si>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</si>
  <si>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</si>
  <si>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</si>
  <si>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</si>
  <si>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</si>
  <si>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</si>
  <si>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</si>
  <si>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</si>
  <si>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</si>
  <si>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</si>
  <si>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</si>
  <si>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</si>
  <si>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</si>
  <si>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</si>
  <si>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</si>
  <si>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</si>
  <si>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</si>
  <si>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</si>
  <si>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</si>
  <si>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</si>
  <si>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</si>
  <si>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</si>
  <si>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</si>
  <si>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</si>
  <si>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</si>
  <si>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</si>
  <si>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</si>
  <si>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</si>
  <si>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</si>
  <si>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</si>
  <si>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</si>
  <si>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</si>
  <si>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</si>
  <si>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</si>
  <si>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</si>
  <si>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</si>
  <si>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</si>
  <si>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</si>
  <si>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</si>
  <si>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</si>
  <si>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</si>
  <si>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</si>
  <si>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</si>
  <si>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</si>
  <si>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</si>
  <si>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</si>
  <si>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</si>
  <si>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</si>
  <si>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</si>
  <si>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</si>
  <si>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</si>
  <si>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</si>
  <si>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</si>
  <si>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</si>
  <si>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</si>
  <si>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</si>
  <si>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</si>
  <si>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</si>
  <si>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</si>
  <si>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</si>
  <si>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</si>
  <si>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</si>
  <si>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</si>
  <si>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</si>
  <si>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</si>
  <si>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</si>
  <si>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</si>
  <si>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</si>
  <si>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</si>
  <si>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</si>
  <si>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</si>
  <si>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</si>
  <si>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</si>
  <si>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</si>
  <si>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</si>
  <si>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</si>
  <si>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</si>
  <si>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</si>
  <si>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</si>
  <si>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</si>
  <si>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</si>
  <si>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</si>
  <si>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</si>
  <si>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</si>
  <si>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</si>
  <si>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</si>
  <si>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</si>
  <si>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</si>
  <si>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</si>
  <si>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</si>
  <si>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</si>
  <si>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</si>
  <si>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</si>
  <si>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</si>
  <si>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</si>
  <si>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</si>
  <si>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</si>
  <si>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</si>
  <si>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</si>
  <si>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</si>
  <si>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</si>
  <si>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</si>
  <si>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</si>
  <si>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</si>
  <si>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</si>
  <si>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</si>
  <si>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</si>
  <si>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</si>
  <si>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</si>
  <si>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</si>
  <si>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</si>
  <si>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</si>
  <si>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</si>
  <si>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</si>
  <si>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</si>
  <si>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</si>
  <si>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</si>
  <si>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</si>
  <si>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</si>
  <si>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</si>
  <si>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</si>
  <si>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</si>
  <si>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</si>
  <si>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</si>
  <si>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</si>
  <si>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</si>
  <si>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</si>
  <si>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</si>
  <si>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</si>
  <si>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</si>
  <si>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</si>
  <si>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</si>
  <si>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</si>
  <si>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</si>
  <si>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</si>
  <si>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</si>
  <si>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</si>
  <si>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</si>
  <si>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</si>
  <si>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</si>
  <si>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</si>
  <si>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</si>
  <si>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</si>
  <si>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</si>
  <si>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</si>
  <si>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</si>
  <si>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</si>
  <si>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</si>
  <si>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</si>
  <si>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</si>
  <si>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</si>
  <si>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</si>
  <si>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</si>
  <si>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</si>
  <si>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</si>
  <si>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</si>
  <si>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</si>
  <si>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</si>
  <si>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</si>
  <si>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</si>
  <si>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</si>
  <si>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</si>
  <si>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</si>
  <si>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</si>
  <si>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</si>
  <si>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</si>
  <si>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</si>
  <si>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</si>
  <si>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</si>
  <si>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</si>
  <si>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</si>
  <si>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</si>
  <si>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</si>
  <si>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</si>
  <si>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</si>
  <si>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</si>
  <si>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</si>
  <si>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</si>
  <si>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</si>
  <si>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</si>
  <si>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</si>
  <si>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</si>
  <si>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</si>
  <si>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</si>
  <si>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</si>
  <si>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</si>
  <si>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</si>
  <si>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</si>
  <si>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</si>
  <si>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</si>
  <si>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</si>
  <si>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</si>
  <si>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</si>
  <si>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</si>
  <si>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</si>
  <si>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</si>
  <si>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</si>
  <si>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</si>
  <si>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</si>
  <si>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</si>
  <si>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</si>
  <si>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</si>
  <si>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</si>
  <si>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</si>
  <si>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</si>
  <si>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</si>
  <si>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</si>
  <si>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</si>
  <si>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</si>
  <si>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</si>
  <si>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</si>
  <si>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</si>
  <si>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</si>
  <si>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</si>
  <si>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</si>
  <si>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</si>
  <si>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</si>
  <si>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</si>
  <si>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</si>
  <si>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</si>
  <si>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</si>
  <si>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</si>
  <si>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</si>
  <si>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</si>
  <si>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</si>
  <si>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</si>
  <si>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</si>
  <si>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</si>
  <si>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</si>
  <si>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</si>
  <si>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</si>
  <si>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</si>
  <si>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</si>
  <si>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</si>
  <si>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</si>
  <si>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</si>
  <si>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</si>
  <si>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</si>
  <si>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</si>
  <si>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</si>
  <si>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</si>
  <si>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</si>
  <si>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</si>
  <si>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</si>
  <si>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</si>
  <si>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</si>
  <si>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</si>
  <si>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</si>
  <si>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</si>
  <si>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</si>
  <si>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</si>
  <si>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</si>
  <si>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</si>
  <si>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</si>
  <si>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</si>
  <si>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</si>
  <si>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</si>
  <si>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</si>
  <si>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</si>
  <si>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</si>
  <si>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</si>
  <si>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</si>
  <si>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</si>
  <si>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</si>
  <si>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</si>
  <si>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</si>
  <si>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</si>
  <si>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</si>
  <si>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</si>
  <si>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</si>
  <si>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</si>
  <si>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</si>
  <si>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</si>
  <si>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</si>
  <si>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</si>
  <si>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</si>
  <si>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</si>
  <si>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</si>
  <si>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</si>
  <si>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</si>
  <si>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</si>
  <si>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</si>
  <si>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</si>
  <si>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</si>
  <si>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</si>
  <si>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</si>
  <si>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</si>
  <si>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</si>
  <si>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</si>
  <si>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</si>
  <si>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</si>
  <si>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</si>
  <si>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</si>
  <si>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</si>
  <si>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</si>
  <si>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</si>
  <si>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</si>
  <si>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</si>
  <si>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</si>
  <si>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</si>
  <si>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</si>
  <si>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</si>
  <si>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</si>
  <si>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</si>
  <si>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</si>
  <si>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</si>
  <si>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</si>
  <si>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</si>
  <si>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</si>
  <si>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</si>
  <si>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</si>
  <si>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</si>
  <si>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</si>
  <si>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</si>
  <si>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</si>
  <si>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</si>
  <si>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</si>
  <si>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</si>
  <si>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</si>
  <si>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</si>
  <si>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</si>
  <si>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</si>
  <si>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</si>
  <si>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</si>
  <si>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</si>
  <si>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</si>
  <si>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</si>
  <si>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</si>
  <si>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</si>
  <si>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</si>
  <si>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</si>
  <si>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</si>
  <si>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</si>
  <si>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</si>
  <si>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</si>
  <si>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</si>
  <si>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</si>
  <si>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</si>
  <si>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</si>
  <si>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</si>
  <si>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</si>
  <si>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</si>
  <si>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</si>
  <si>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</si>
  <si>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</si>
  <si>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</si>
  <si>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</si>
  <si>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</si>
  <si>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</si>
  <si>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</si>
  <si>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</si>
  <si>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</si>
  <si>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</si>
  <si>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</si>
  <si>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</si>
  <si>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</si>
  <si>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</si>
  <si>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</si>
  <si>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</si>
  <si>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</si>
  <si>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</si>
  <si>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</si>
  <si>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</si>
  <si>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</si>
  <si>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</si>
  <si>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</si>
  <si>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</si>
  <si>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</si>
  <si>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</si>
  <si>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</si>
  <si>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</si>
  <si>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</si>
  <si>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</si>
  <si>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</si>
  <si>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</si>
  <si>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</si>
  <si>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</si>
  <si>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</si>
  <si>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</si>
  <si>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</si>
  <si>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</si>
  <si>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</si>
  <si>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</si>
  <si>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</si>
  <si>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</si>
  <si>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</si>
  <si>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</si>
  <si>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</si>
  <si>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</si>
  <si>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</si>
  <si>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</si>
  <si>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</si>
  <si>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</si>
  <si>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</si>
  <si>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</si>
  <si>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</si>
  <si>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</si>
  <si>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</si>
  <si>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</si>
  <si>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</si>
  <si>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</si>
  <si>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</si>
  <si>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</si>
  <si>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</si>
  <si>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</si>
  <si>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</si>
  <si>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</si>
  <si>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</si>
  <si>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</si>
  <si>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</si>
  <si>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</si>
  <si>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</si>
  <si>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</si>
  <si>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</si>
  <si>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</si>
  <si>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</si>
  <si>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</si>
  <si>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</si>
  <si>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</si>
  <si>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</si>
  <si>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</si>
  <si>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</si>
  <si>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</si>
  <si>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</si>
  <si>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</si>
  <si>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</si>
  <si>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</si>
  <si>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</si>
  <si>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</si>
  <si>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</si>
  <si>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</si>
  <si>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</si>
  <si>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</si>
  <si>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</si>
  <si>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</si>
  <si>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</si>
  <si>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</si>
  <si>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</si>
  <si>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</si>
  <si>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</si>
  <si>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</si>
  <si>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</si>
  <si>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</si>
  <si>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</si>
  <si>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</si>
  <si>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</si>
  <si>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</si>
  <si>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</si>
  <si>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</si>
  <si>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</si>
  <si>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</si>
  <si>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</si>
  <si>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</si>
  <si>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</si>
  <si>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</si>
  <si>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</si>
  <si>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</si>
  <si>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</si>
  <si>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</si>
  <si>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</si>
  <si>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</si>
  <si>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</si>
  <si>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</si>
  <si>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</si>
  <si>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</si>
  <si>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</si>
  <si>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</si>
  <si>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</si>
  <si>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</si>
  <si>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</si>
  <si>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</si>
  <si>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</si>
  <si>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</si>
  <si>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</si>
  <si>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</si>
  <si>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</si>
  <si>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</si>
  <si>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</si>
  <si>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</si>
  <si>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</si>
  <si>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</si>
  <si>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</si>
  <si>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</si>
  <si>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</si>
  <si>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</si>
  <si>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</si>
  <si>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</si>
  <si>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</si>
  <si>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</si>
  <si>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</si>
  <si>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</si>
  <si>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</si>
  <si>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</si>
  <si>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</si>
  <si>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</si>
  <si>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</si>
  <si>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</si>
  <si>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</si>
  <si>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</si>
  <si>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</si>
  <si>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</si>
  <si>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</si>
  <si>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</si>
  <si>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</si>
  <si>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</si>
  <si>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</si>
  <si>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</si>
  <si>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</si>
  <si>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</si>
  <si>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</si>
  <si>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</si>
  <si>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</si>
  <si>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</si>
  <si>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</si>
  <si>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</si>
  <si>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</si>
  <si>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</si>
  <si>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</si>
  <si>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</si>
  <si>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</si>
  <si>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</si>
  <si>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</si>
  <si>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</si>
  <si>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</si>
  <si>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</si>
  <si>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</si>
  <si>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</si>
  <si>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</si>
  <si>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</si>
  <si>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</si>
  <si>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</si>
  <si>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</si>
  <si>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</si>
  <si>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</si>
  <si>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</si>
  <si>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</si>
  <si>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</si>
  <si>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</si>
  <si>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</si>
  <si>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</si>
  <si>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</si>
  <si>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</si>
  <si>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</si>
  <si>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</si>
  <si>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</si>
  <si>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</si>
  <si>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</si>
  <si>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</si>
  <si>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</si>
  <si>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</si>
  <si>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</si>
  <si>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</si>
  <si>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</si>
  <si>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</si>
  <si>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</si>
  <si>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</si>
  <si>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</si>
  <si>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</si>
  <si>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</si>
  <si>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</si>
  <si>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</si>
  <si>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</si>
  <si>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</si>
  <si>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</si>
  <si>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</si>
  <si>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</si>
  <si>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</si>
  <si>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</si>
  <si>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</si>
  <si>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</si>
  <si>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</si>
  <si>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</si>
  <si>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</si>
  <si>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</si>
  <si>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</si>
  <si>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</si>
  <si>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</si>
  <si>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</si>
  <si>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</si>
  <si>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</si>
  <si>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</si>
  <si>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</si>
  <si>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</si>
  <si>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</si>
  <si>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</si>
  <si>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</si>
  <si>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</si>
  <si>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</si>
  <si>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</si>
  <si>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</si>
  <si>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</si>
  <si>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</si>
  <si>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</si>
  <si>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</si>
  <si>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</si>
  <si>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</si>
  <si>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</si>
  <si>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</si>
  <si>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</si>
  <si>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</si>
  <si>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</si>
  <si>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</si>
  <si>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</si>
  <si>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</si>
  <si>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</si>
  <si>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</si>
  <si>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</si>
  <si>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</si>
  <si>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</si>
  <si>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</si>
  <si>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</si>
  <si>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</si>
  <si>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</si>
  <si>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</si>
  <si>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</si>
  <si>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</si>
  <si>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</si>
  <si>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</si>
  <si>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</si>
  <si>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</si>
  <si>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</si>
  <si>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</si>
  <si>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</si>
  <si>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</si>
  <si>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</si>
  <si>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</si>
  <si>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</si>
  <si>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</si>
  <si>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</si>
  <si>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</si>
  <si>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</si>
  <si>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</si>
  <si>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</si>
  <si>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</si>
  <si>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</si>
  <si>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</si>
  <si>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</si>
  <si>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</si>
  <si>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</si>
  <si>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</si>
  <si>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</si>
  <si>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</si>
  <si>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</si>
  <si>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</si>
  <si>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</si>
  <si>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</si>
  <si>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</si>
  <si>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</si>
  <si>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</si>
  <si>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</si>
  <si>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</si>
  <si>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</si>
  <si>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</si>
  <si>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</si>
  <si>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</si>
  <si>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</si>
  <si>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</si>
  <si>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</si>
  <si>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</si>
  <si>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</si>
  <si>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</si>
  <si>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</si>
  <si>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</si>
  <si>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</si>
  <si>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</si>
  <si>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</si>
  <si>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</si>
  <si>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</si>
  <si>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</si>
  <si>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</si>
  <si>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</si>
  <si>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</si>
  <si>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</si>
  <si>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</si>
  <si>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</si>
  <si>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</si>
  <si>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</si>
  <si>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</si>
  <si>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</si>
  <si>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</si>
  <si>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</si>
  <si>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</si>
  <si>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</si>
  <si>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</si>
  <si>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</si>
  <si>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</si>
  <si>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</si>
  <si>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</si>
  <si>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</si>
  <si>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</si>
  <si>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</si>
  <si>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</si>
  <si>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</si>
  <si>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</si>
  <si>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</si>
  <si>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</si>
  <si>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</si>
  <si>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</si>
  <si>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</si>
  <si>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</si>
  <si>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</si>
  <si>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</si>
  <si>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</si>
  <si>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</si>
  <si>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</si>
  <si>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</si>
  <si>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</si>
  <si>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</si>
  <si>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</si>
  <si>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</si>
  <si>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</si>
  <si>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</si>
  <si>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</si>
  <si>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</si>
  <si>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</si>
  <si>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</si>
  <si>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</si>
  <si>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</si>
  <si>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</si>
  <si>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</si>
  <si>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</si>
  <si>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</si>
  <si>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</si>
  <si>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</si>
  <si>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</si>
  <si>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</si>
  <si>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</si>
  <si>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</si>
  <si>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</si>
  <si>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</si>
  <si>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</si>
  <si>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</si>
  <si>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</si>
  <si>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</si>
  <si>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</si>
  <si>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</si>
  <si>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</si>
  <si>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</si>
  <si>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</si>
  <si>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</si>
  <si>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</si>
  <si>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</si>
  <si>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</si>
  <si>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</si>
  <si>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</si>
  <si>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</si>
  <si>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</si>
  <si>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</si>
  <si>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</si>
  <si>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</si>
  <si>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</si>
  <si>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</si>
  <si>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</si>
  <si>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</si>
  <si>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</si>
  <si>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</si>
  <si>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</si>
  <si>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</si>
  <si>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</si>
  <si>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</si>
  <si>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</si>
  <si>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</si>
  <si>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</si>
  <si>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</si>
  <si>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</si>
  <si>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</si>
  <si>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</si>
  <si>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</si>
  <si>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</si>
  <si>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</si>
  <si>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</si>
  <si>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</si>
  <si>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</si>
  <si>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</si>
  <si>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</si>
  <si>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</si>
  <si>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</si>
  <si>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</si>
  <si>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</si>
  <si>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</si>
  <si>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</si>
  <si>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</si>
  <si>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</si>
  <si>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</si>
  <si>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</si>
  <si>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</si>
  <si>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</si>
  <si>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</si>
  <si>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</si>
  <si>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</si>
  <si>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</si>
  <si>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</si>
  <si>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</si>
  <si>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</si>
  <si>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</si>
  <si>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</si>
  <si>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</si>
  <si>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</si>
  <si>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</si>
  <si>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</si>
  <si>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</si>
  <si>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</si>
  <si>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</si>
  <si>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</si>
  <si>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</si>
  <si>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</si>
  <si>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</si>
  <si>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</si>
  <si>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</si>
  <si>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</si>
  <si>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</si>
  <si>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</si>
  <si>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</si>
  <si>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</si>
  <si>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</si>
  <si>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</si>
  <si>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</si>
  <si>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</si>
  <si>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</si>
  <si>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</si>
  <si>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</si>
  <si>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</si>
  <si>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</si>
  <si>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</si>
  <si>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</si>
  <si>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</si>
  <si>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</si>
  <si>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</si>
  <si>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</si>
  <si>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</si>
  <si>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</si>
  <si>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</si>
  <si>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</si>
  <si>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</si>
  <si>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</si>
  <si>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</si>
  <si>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</si>
  <si>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</si>
  <si>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</si>
  <si>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</si>
  <si>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</si>
  <si>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</si>
  <si>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</si>
  <si>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</si>
  <si>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</si>
  <si>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</si>
  <si>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</si>
  <si>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</si>
  <si>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</si>
  <si>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</si>
  <si>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</si>
  <si>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</si>
  <si>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</si>
  <si>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</si>
  <si>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</si>
  <si>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</si>
  <si>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</si>
  <si>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</si>
  <si>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</si>
  <si>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</si>
  <si>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</si>
  <si>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</si>
  <si>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</si>
  <si>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</si>
  <si>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</si>
  <si>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</si>
  <si>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</si>
  <si>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</si>
  <si>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</si>
  <si>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</si>
  <si>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</si>
  <si>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</si>
  <si>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</si>
  <si>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</si>
  <si>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</si>
  <si>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</si>
  <si>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</si>
  <si>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</si>
  <si>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</si>
  <si>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</si>
  <si>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</si>
  <si>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</si>
  <si>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</si>
  <si>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</si>
  <si>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</si>
  <si>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</si>
  <si>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</si>
  <si>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</si>
  <si>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</si>
  <si>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</si>
  <si>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</si>
  <si>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</si>
  <si>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</si>
  <si>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</si>
  <si>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</si>
  <si>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</si>
  <si>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</si>
  <si>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</si>
  <si>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</si>
  <si>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</si>
  <si>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</si>
  <si>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</si>
  <si>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</si>
  <si>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</si>
  <si>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</si>
  <si>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</si>
  <si>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</si>
  <si>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</si>
  <si>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</si>
  <si>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</si>
  <si>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</si>
  <si>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</si>
  <si>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</si>
  <si>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</si>
  <si>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</si>
  <si>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</si>
  <si>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</si>
  <si>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</si>
  <si>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</si>
  <si>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</si>
  <si>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</si>
  <si>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</si>
  <si>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</si>
  <si>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</si>
  <si>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</si>
  <si>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</si>
  <si>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</si>
  <si>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</si>
  <si>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</si>
  <si>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</si>
  <si>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</si>
  <si>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</si>
  <si>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</si>
  <si>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</si>
  <si>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</si>
  <si>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</si>
  <si>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</si>
  <si>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</si>
  <si>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</si>
  <si>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</si>
  <si>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</si>
  <si>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</si>
  <si>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</si>
  <si>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</si>
  <si>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</si>
  <si>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</si>
  <si>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</si>
  <si>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</si>
  <si>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</si>
  <si>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</si>
  <si>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</si>
  <si>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</si>
  <si>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</si>
  <si>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</si>
  <si>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</si>
  <si>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</si>
  <si>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</si>
  <si>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</si>
  <si>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</si>
  <si>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</si>
  <si>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</si>
  <si>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</si>
  <si>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</si>
  <si>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</si>
  <si>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</si>
  <si>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</si>
  <si>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</si>
  <si>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</si>
  <si>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</si>
  <si>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</si>
  <si>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</si>
  <si>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</si>
  <si>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</si>
  <si>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</si>
  <si>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</si>
  <si>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</si>
  <si>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</si>
  <si>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</si>
  <si>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</si>
  <si>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</si>
  <si>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</si>
  <si>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</si>
  <si>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</si>
  <si>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</si>
  <si>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</si>
  <si>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</si>
  <si>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</si>
  <si>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</si>
  <si>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</si>
  <si>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</si>
  <si>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</si>
  <si>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</si>
  <si>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</si>
  <si>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</si>
  <si>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</si>
  <si>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</si>
  <si>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</si>
  <si>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</si>
  <si>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</si>
  <si>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</si>
  <si>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</si>
  <si>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</si>
  <si>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</si>
  <si>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</si>
  <si>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</si>
  <si>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</si>
  <si>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</si>
  <si>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</si>
  <si>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</si>
  <si>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</si>
  <si>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</si>
  <si>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</si>
  <si>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</si>
  <si>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</si>
  <si>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</si>
  <si>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</si>
  <si>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</si>
  <si>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</si>
  <si>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</si>
  <si>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</si>
  <si>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</si>
  <si>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</si>
  <si>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</si>
  <si>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</si>
  <si>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</si>
  <si>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</si>
  <si>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</si>
  <si>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</si>
  <si>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</si>
  <si>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</si>
  <si>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</si>
  <si>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</si>
  <si>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</si>
  <si>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</si>
  <si>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</si>
  <si>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</si>
  <si>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</si>
  <si>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</si>
  <si>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</si>
  <si>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</si>
  <si>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</si>
  <si>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</si>
  <si>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</si>
  <si>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</si>
  <si>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</si>
  <si>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</si>
  <si>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</si>
  <si>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</si>
  <si>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</si>
  <si>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</si>
  <si>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</si>
  <si>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</si>
  <si>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</si>
  <si>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</si>
  <si>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</si>
  <si>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</si>
  <si>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</si>
  <si>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</si>
  <si>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</si>
  <si>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</si>
  <si>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</si>
  <si>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</si>
  <si>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</si>
  <si>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</si>
  <si>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</si>
  <si>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</si>
  <si>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</si>
  <si>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</si>
  <si>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</si>
  <si>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</si>
  <si>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</si>
  <si>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</si>
  <si>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</si>
  <si>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</si>
  <si>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</si>
  <si>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</si>
  <si>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</si>
  <si>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</si>
  <si>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</si>
  <si>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</si>
  <si>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</si>
  <si>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</si>
  <si>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</si>
  <si>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</si>
  <si>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</si>
  <si>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</si>
  <si>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</si>
  <si>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</si>
  <si>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</si>
  <si>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</si>
  <si>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</si>
  <si>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</si>
  <si>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</si>
  <si>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</si>
  <si>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</si>
  <si>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</si>
  <si>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</si>
  <si>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</si>
  <si>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</si>
  <si>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</si>
  <si>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</si>
  <si>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</si>
  <si>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</si>
  <si>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</si>
  <si>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</si>
  <si>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</si>
  <si>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</si>
  <si>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</si>
  <si>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</si>
  <si>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</si>
  <si>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</si>
  <si>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</si>
  <si>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</si>
  <si>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</si>
  <si>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</si>
  <si>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</si>
  <si>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</si>
  <si>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</si>
  <si>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</si>
  <si>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</si>
  <si>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</si>
  <si>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</si>
  <si>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</si>
  <si>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</si>
  <si>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</si>
  <si>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</si>
  <si>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</si>
  <si>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</si>
  <si>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</si>
  <si>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</si>
  <si>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</si>
  <si>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</si>
  <si>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</si>
  <si>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</si>
  <si>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</si>
  <si>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</si>
  <si>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</si>
  <si>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</si>
  <si>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</si>
  <si>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</si>
  <si>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</si>
  <si>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</si>
  <si>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</si>
  <si>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</si>
  <si>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</si>
  <si>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</si>
  <si>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</si>
  <si>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</si>
  <si>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</si>
  <si>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</si>
  <si>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</si>
  <si>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</si>
  <si>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</si>
  <si>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</si>
  <si>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</si>
  <si>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</si>
  <si>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</si>
  <si>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</si>
  <si>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</si>
  <si>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</si>
  <si>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</si>
  <si>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</si>
  <si>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</si>
  <si>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</si>
  <si>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</si>
  <si>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</si>
  <si>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</si>
  <si>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</si>
  <si>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</si>
  <si>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</si>
  <si>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</si>
  <si>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</si>
  <si>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</si>
  <si>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</si>
  <si>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</si>
  <si>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</si>
  <si>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</si>
  <si>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</si>
  <si>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</si>
  <si>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</si>
  <si>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</si>
  <si>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</si>
  <si>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</si>
  <si>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</si>
  <si>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</si>
  <si>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</si>
  <si>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</si>
  <si>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</si>
  <si>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</si>
  <si>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</si>
  <si>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</si>
  <si>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</si>
  <si>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</si>
  <si>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</si>
  <si>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</si>
  <si>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</si>
  <si>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</si>
  <si>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</si>
  <si>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</si>
  <si>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</si>
  <si>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</si>
  <si>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</si>
  <si>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</si>
  <si>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</si>
  <si>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</si>
  <si>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</si>
  <si>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</si>
  <si>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</si>
  <si>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</si>
  <si>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</si>
  <si>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</si>
  <si>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</si>
  <si>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</si>
  <si>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</si>
  <si>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</si>
  <si>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</si>
  <si>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</si>
  <si>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</si>
  <si>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</si>
  <si>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</si>
  <si>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</si>
  <si>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</si>
  <si>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</si>
  <si>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</si>
  <si>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</si>
  <si>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</si>
  <si>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</si>
  <si>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</si>
  <si>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</si>
  <si>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</si>
  <si>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</si>
  <si>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</si>
  <si>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</si>
  <si>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</si>
  <si>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</si>
  <si>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</si>
  <si>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</si>
  <si>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</si>
  <si>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</si>
  <si>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</si>
  <si>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</si>
  <si>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</si>
  <si>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</si>
  <si>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</si>
  <si>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</si>
  <si>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</si>
  <si>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</si>
  <si>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</si>
  <si>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</si>
  <si>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</si>
  <si>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</si>
  <si>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</si>
  <si>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</si>
  <si>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</si>
  <si>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</si>
  <si>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</si>
  <si>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</si>
  <si>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</si>
  <si>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</si>
  <si>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</si>
  <si>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</si>
  <si>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</si>
  <si>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</si>
  <si>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</si>
  <si>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</si>
  <si>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</si>
  <si>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</si>
  <si>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</si>
  <si>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</si>
  <si>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</si>
  <si>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</si>
  <si>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</si>
  <si>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</si>
  <si>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</si>
  <si>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</si>
  <si>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</si>
  <si>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</si>
  <si>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</si>
  <si>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</si>
  <si>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</si>
  <si>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</si>
  <si>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</si>
  <si>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</si>
  <si>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</si>
  <si>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</si>
  <si>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</si>
  <si>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</si>
  <si>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</si>
  <si>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</si>
  <si>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</si>
  <si>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</si>
  <si>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</si>
  <si>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</si>
  <si>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</si>
  <si>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</si>
  <si>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</si>
  <si>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</si>
  <si>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</si>
  <si>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</si>
  <si>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</si>
  <si>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</si>
  <si>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</si>
  <si>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</si>
  <si>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</si>
  <si>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</si>
  <si>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</si>
  <si>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</si>
  <si>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</si>
  <si>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</si>
  <si>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</si>
  <si>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</si>
  <si>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</si>
  <si>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</si>
  <si>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</si>
  <si>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</si>
  <si>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</si>
  <si>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</si>
  <si>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</si>
  <si>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</si>
  <si>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</si>
  <si>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</si>
  <si>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</si>
  <si>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</si>
  <si>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</si>
  <si>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</si>
  <si>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</si>
  <si>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</si>
  <si>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</si>
  <si>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</si>
  <si>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</si>
  <si>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</si>
  <si>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</si>
  <si>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</si>
  <si>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</si>
  <si>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</si>
  <si>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</si>
  <si>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</si>
  <si>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</si>
  <si>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</si>
  <si>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</si>
  <si>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</si>
  <si>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</si>
  <si>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</si>
  <si>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</si>
  <si>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</si>
  <si>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</si>
  <si>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</si>
  <si>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</si>
  <si>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</si>
  <si>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</si>
  <si>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</si>
  <si>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</si>
  <si>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</si>
  <si>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</si>
  <si>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</si>
  <si>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</si>
  <si>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</si>
  <si>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</si>
  <si>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</si>
  <si>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</si>
  <si>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</si>
  <si>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</si>
  <si>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</si>
  <si>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</si>
  <si>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</si>
  <si>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</si>
  <si>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</si>
  <si>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</si>
  <si>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</si>
  <si>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</si>
  <si>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</si>
  <si>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</si>
  <si>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</si>
  <si>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</si>
  <si>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</si>
  <si>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</si>
  <si>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</si>
  <si>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</si>
  <si>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</si>
  <si>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</si>
  <si>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</si>
  <si>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</si>
  <si>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</si>
  <si>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</si>
  <si>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</si>
  <si>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</si>
  <si>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</si>
  <si>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</si>
  <si>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</si>
  <si>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</si>
  <si>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</si>
  <si>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</si>
  <si>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</si>
  <si>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</si>
  <si>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</si>
  <si>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</si>
  <si>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</si>
  <si>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</si>
  <si>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</si>
  <si>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</si>
  <si>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</si>
  <si>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</si>
  <si>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</si>
  <si>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</si>
  <si>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</si>
  <si>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</si>
  <si>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</si>
  <si>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</si>
  <si>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</si>
  <si>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</si>
  <si>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</si>
  <si>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</si>
  <si>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</si>
  <si>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</si>
  <si>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</si>
  <si>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</si>
  <si>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</si>
  <si>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</si>
  <si>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</si>
  <si>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</si>
  <si>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</si>
  <si>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</si>
  <si>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</si>
  <si>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</si>
  <si>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</si>
  <si>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</si>
  <si>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</si>
  <si>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</si>
  <si>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</si>
  <si>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</si>
  <si>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</si>
  <si>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</si>
  <si>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</si>
  <si>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</si>
  <si>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</si>
  <si>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</si>
  <si>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</si>
  <si>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</si>
  <si>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</si>
  <si>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</si>
  <si>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</si>
  <si>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</si>
  <si>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</si>
  <si>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</si>
  <si>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</si>
  <si>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</si>
  <si>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</si>
  <si>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</si>
  <si>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</si>
  <si>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</si>
  <si>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</si>
  <si>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</si>
  <si>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</si>
  <si>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</si>
  <si>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</si>
  <si>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</si>
  <si>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</si>
  <si>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</si>
  <si>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</si>
  <si>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</si>
  <si>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</si>
  <si>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</si>
  <si>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</si>
  <si>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</si>
  <si>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</si>
  <si>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</si>
  <si>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</si>
  <si>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</si>
  <si>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</si>
  <si>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</si>
  <si>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</si>
  <si>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</si>
  <si>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</si>
  <si>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</si>
  <si>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</si>
  <si>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</si>
  <si>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</si>
  <si>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</si>
  <si>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</si>
  <si>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</si>
  <si>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</si>
  <si>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</si>
  <si>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</si>
  <si>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</si>
  <si>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</si>
  <si>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</si>
  <si>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</si>
  <si>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</si>
  <si>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</si>
  <si>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</si>
  <si>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</si>
  <si>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</si>
  <si>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</si>
  <si>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</si>
  <si>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</si>
  <si>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</si>
  <si>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</si>
  <si>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</si>
  <si>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</si>
  <si>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</si>
  <si>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</si>
  <si>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</si>
  <si>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</si>
  <si>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</si>
  <si>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</si>
  <si>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</si>
  <si>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</si>
  <si>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</si>
  <si>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</si>
  <si>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</si>
  <si>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</si>
  <si>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</si>
  <si>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</si>
  <si>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</si>
  <si>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</si>
  <si>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</si>
  <si>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</si>
  <si>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</si>
  <si>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</si>
  <si>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</si>
  <si>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</si>
  <si>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</si>
  <si>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</si>
  <si>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</si>
  <si>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</si>
  <si>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</si>
  <si>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</si>
  <si>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</si>
  <si>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</si>
  <si>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</si>
  <si>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</si>
  <si>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</si>
  <si>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</si>
  <si>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</si>
  <si>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</si>
  <si>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</si>
  <si>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</si>
  <si>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</si>
  <si>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</si>
  <si>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</si>
  <si>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</si>
  <si>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</si>
  <si>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</si>
  <si>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</si>
  <si>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</si>
  <si>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</si>
  <si>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</si>
  <si>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</si>
  <si>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</si>
  <si>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</si>
  <si>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</si>
  <si>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</si>
  <si>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</si>
  <si>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</si>
  <si>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</si>
  <si>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</si>
  <si>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</si>
  <si>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</si>
  <si>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</si>
  <si>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</si>
  <si>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</si>
  <si>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</si>
  <si>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</si>
  <si>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</si>
  <si>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</si>
  <si>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</si>
  <si>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</si>
  <si>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</si>
  <si>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</si>
  <si>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</si>
  <si>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</si>
  <si>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</si>
  <si>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</si>
  <si>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</si>
  <si>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</si>
  <si>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</si>
  <si>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</si>
  <si>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</si>
  <si>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</si>
  <si>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</si>
  <si>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</si>
  <si>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</si>
  <si>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</si>
  <si>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</si>
  <si>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</si>
  <si>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</si>
  <si>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</si>
  <si>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</si>
  <si>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</si>
  <si>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</si>
  <si>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</si>
  <si>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</si>
  <si>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</si>
  <si>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</si>
  <si>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</si>
  <si>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</si>
  <si>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</si>
  <si>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</si>
  <si>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</si>
  <si>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</si>
  <si>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</si>
  <si>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</si>
  <si>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</si>
  <si>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</si>
  <si>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</si>
  <si>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</si>
  <si>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</si>
  <si>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</si>
  <si>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</si>
  <si>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</si>
  <si>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</si>
  <si>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</si>
  <si>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</si>
  <si>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</si>
  <si>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</si>
  <si>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</si>
  <si>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</si>
  <si>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</si>
  <si>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</si>
  <si>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</si>
  <si>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</si>
  <si>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</si>
  <si>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</si>
  <si>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</si>
  <si>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</si>
  <si>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</si>
  <si>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</si>
  <si>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</si>
  <si>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</si>
  <si>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</si>
  <si>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</si>
  <si>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</si>
  <si>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</si>
  <si>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</si>
  <si>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</si>
  <si>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</si>
  <si>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</si>
  <si>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</si>
  <si>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</si>
  <si>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</si>
  <si>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</si>
  <si>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</si>
  <si>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</si>
  <si>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</si>
  <si>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</si>
  <si>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</si>
  <si>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</si>
  <si>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</si>
  <si>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</si>
  <si>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</si>
  <si>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</si>
  <si>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</si>
  <si>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</si>
  <si>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</si>
  <si>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</si>
  <si>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</si>
  <si>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</si>
  <si>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</si>
  <si>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</si>
  <si>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</si>
  <si>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</si>
  <si>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</si>
  <si>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</si>
  <si>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</si>
  <si>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</si>
  <si>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</si>
  <si>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</si>
  <si>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</si>
  <si>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</si>
  <si>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</si>
  <si>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</si>
  <si>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</si>
  <si>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</si>
  <si>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</si>
  <si>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</si>
  <si>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</si>
  <si>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</si>
  <si>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</si>
  <si>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</si>
  <si>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</si>
  <si>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</si>
  <si>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</si>
  <si>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</si>
  <si>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</si>
  <si>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</si>
  <si>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</si>
  <si>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</si>
  <si>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</si>
  <si>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</si>
  <si>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</si>
  <si>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</si>
  <si>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</si>
  <si>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</si>
  <si>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</si>
  <si>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</si>
  <si>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</si>
  <si>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</si>
  <si>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</si>
  <si>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</si>
  <si>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</si>
  <si>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</si>
  <si>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</si>
  <si>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</si>
  <si>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</si>
  <si>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</si>
  <si>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</si>
  <si>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</si>
  <si>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</si>
  <si>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</si>
  <si>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</si>
  <si>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</si>
  <si>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</si>
  <si>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</si>
  <si>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</si>
  <si>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</si>
  <si>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</si>
  <si>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</si>
  <si>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</si>
  <si>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</si>
  <si>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</si>
  <si>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</si>
  <si>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</si>
  <si>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</si>
  <si>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</si>
  <si>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</si>
  <si>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</si>
  <si>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</si>
  <si>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</si>
  <si>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</si>
  <si>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</si>
  <si>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</si>
  <si>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</si>
  <si>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</si>
  <si>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</si>
  <si>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</si>
  <si>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</si>
  <si>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</si>
  <si>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</si>
  <si>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</si>
  <si>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</si>
  <si>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</si>
  <si>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</si>
  <si>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</si>
  <si>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</si>
  <si>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</si>
  <si>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</si>
  <si>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</si>
  <si>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</si>
  <si>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</si>
  <si>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</si>
  <si>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</si>
  <si>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</si>
  <si>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</si>
  <si>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</si>
  <si>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</si>
  <si>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</si>
  <si>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</si>
  <si>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</si>
  <si>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</si>
  <si>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</si>
  <si>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</si>
  <si>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</si>
  <si>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</si>
  <si>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</si>
  <si>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</si>
  <si>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</si>
  <si>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</si>
  <si>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</si>
  <si>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</si>
  <si>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</si>
  <si>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</si>
  <si>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</si>
  <si>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</si>
  <si>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</si>
  <si>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</si>
  <si>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</si>
  <si>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</si>
  <si>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</si>
  <si>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</si>
  <si>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</si>
  <si>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</si>
  <si>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</si>
  <si>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</si>
  <si>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</si>
  <si>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</si>
  <si>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</si>
  <si>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</si>
  <si>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</si>
  <si>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</si>
  <si>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</si>
  <si>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</si>
  <si>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</si>
  <si>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</si>
  <si>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</si>
  <si>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</si>
  <si>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</si>
  <si>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</si>
  <si>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</si>
  <si>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</si>
  <si>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</si>
  <si>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</si>
  <si>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</si>
  <si>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</si>
  <si>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</si>
  <si>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</si>
  <si>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</si>
  <si>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</si>
  <si>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</si>
  <si>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</si>
  <si>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</si>
  <si>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</si>
  <si>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</si>
  <si>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</si>
  <si>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</si>
  <si>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</si>
  <si>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</si>
  <si>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</si>
  <si>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</si>
  <si>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</si>
  <si>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</si>
  <si>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</si>
  <si>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</si>
  <si>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</si>
  <si>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</si>
  <si>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</si>
  <si>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</si>
  <si>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</si>
  <si>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</si>
  <si>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</si>
  <si>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</si>
  <si>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</si>
  <si>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</si>
  <si>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</si>
  <si>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</si>
  <si>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</si>
  <si>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</si>
  <si>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</si>
  <si>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</si>
  <si>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</si>
  <si>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</si>
  <si>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</si>
  <si>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</si>
  <si>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</si>
  <si>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</si>
  <si>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</si>
  <si>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</si>
  <si>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</si>
  <si>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</si>
  <si>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</si>
  <si>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</si>
  <si>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</si>
  <si>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</si>
  <si>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</si>
  <si>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</si>
  <si>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</si>
  <si>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</si>
  <si>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</si>
  <si>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</si>
  <si>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</si>
  <si>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</si>
  <si>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</si>
  <si>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</si>
  <si>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</si>
  <si>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</si>
  <si>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</si>
  <si>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</si>
  <si>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</si>
  <si>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</si>
  <si>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</si>
  <si>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</si>
  <si>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</si>
  <si>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</si>
  <si>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</si>
  <si>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</si>
  <si>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</si>
  <si>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</si>
  <si>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</si>
  <si>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</si>
  <si>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</si>
  <si>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</si>
  <si>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</si>
  <si>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</si>
  <si>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</si>
  <si>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</si>
  <si>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</si>
  <si>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</si>
  <si>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</si>
  <si>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</si>
  <si>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</si>
  <si>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</si>
  <si>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</si>
  <si>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</si>
  <si>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</si>
  <si>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</si>
  <si>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</si>
  <si>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</si>
  <si>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</si>
  <si>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</si>
  <si>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</si>
  <si>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</si>
  <si>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</si>
  <si>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</si>
  <si>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</si>
  <si>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</si>
  <si>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</si>
  <si>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</si>
  <si>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</si>
  <si>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</si>
  <si>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</si>
  <si>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</si>
  <si>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</si>
  <si>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</si>
  <si>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</si>
  <si>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</si>
  <si>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</si>
  <si>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</si>
  <si>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</si>
  <si>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</si>
  <si>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</si>
  <si>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</si>
  <si>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</si>
  <si>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</si>
  <si>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</si>
  <si>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</si>
  <si>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</si>
  <si>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</si>
  <si>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</si>
  <si>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</si>
  <si>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</si>
  <si>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</si>
  <si>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</si>
  <si>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</si>
  <si>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</si>
  <si>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</si>
  <si>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</si>
  <si>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</si>
  <si>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</si>
  <si>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</si>
  <si>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</si>
  <si>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</si>
  <si>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</si>
  <si>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</si>
  <si>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</si>
  <si>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</si>
  <si>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</si>
  <si>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</si>
  <si>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</si>
  <si>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</si>
  <si>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</si>
  <si>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</si>
  <si>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</si>
  <si>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</si>
  <si>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</si>
  <si>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</si>
  <si>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</si>
  <si>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</si>
  <si>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</si>
  <si>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</si>
  <si>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</si>
  <si>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</si>
  <si>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</si>
  <si>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</si>
  <si>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</si>
  <si>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</si>
  <si>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</si>
  <si>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</si>
  <si>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</si>
  <si>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</si>
  <si>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</si>
  <si>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</si>
  <si>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</si>
  <si>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</si>
  <si>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</si>
  <si>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</si>
  <si>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</si>
  <si>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</si>
  <si>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</si>
  <si>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</si>
  <si>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</si>
  <si>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</si>
  <si>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</si>
  <si>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</si>
  <si>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</si>
  <si>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</si>
  <si>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</si>
  <si>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</si>
  <si>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</si>
  <si>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</si>
  <si>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</si>
  <si>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</si>
  <si>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</si>
  <si>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</si>
  <si>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</si>
  <si>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</si>
  <si>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</si>
  <si>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</si>
  <si>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</si>
  <si>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</si>
  <si>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</si>
  <si>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</si>
  <si>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</si>
  <si>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</si>
  <si>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</si>
  <si>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</si>
  <si>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</si>
  <si>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</si>
  <si>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</si>
  <si>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</si>
  <si>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</si>
  <si>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</si>
  <si>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</si>
  <si>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</si>
  <si>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</si>
  <si>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</si>
  <si>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</si>
  <si>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</si>
  <si>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</si>
  <si>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</si>
  <si>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</si>
  <si>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</si>
  <si>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</si>
  <si>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</si>
  <si>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</si>
  <si>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</si>
  <si>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</si>
  <si>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</si>
  <si>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</si>
  <si>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</si>
  <si>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</si>
  <si>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</si>
  <si>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</si>
  <si>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</si>
  <si>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</si>
  <si>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</si>
  <si>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</si>
  <si>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</si>
  <si>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</si>
  <si>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</si>
  <si>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</si>
  <si>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</si>
  <si>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</si>
  <si>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</si>
  <si>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</si>
  <si>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</si>
  <si>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</si>
  <si>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</si>
  <si>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</si>
  <si>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</si>
  <si>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</si>
  <si>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</si>
  <si>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</si>
  <si>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</si>
  <si>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</si>
  <si>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</si>
  <si>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</si>
  <si>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</si>
  <si>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</si>
  <si>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</si>
  <si>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</si>
  <si>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</si>
  <si>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</si>
  <si>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</si>
  <si>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</si>
  <si>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</si>
  <si>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</si>
  <si>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</si>
  <si>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</si>
  <si>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</si>
  <si>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</si>
  <si>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</si>
  <si>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</si>
  <si>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</si>
  <si>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</si>
  <si>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</si>
  <si>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</si>
  <si>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</si>
  <si>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</si>
  <si>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</si>
  <si>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</si>
  <si>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</si>
  <si>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</si>
  <si>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</si>
  <si>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</si>
  <si>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</si>
  <si>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</si>
  <si>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</si>
  <si>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</si>
  <si>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</si>
  <si>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</si>
  <si>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</si>
  <si>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</si>
  <si>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</si>
  <si>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</si>
  <si>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</si>
  <si>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</si>
  <si>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</si>
  <si>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</si>
  <si>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</si>
  <si>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</si>
  <si>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</si>
  <si>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</si>
  <si>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</si>
  <si>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</si>
  <si>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</si>
  <si>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</si>
  <si>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</si>
  <si>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</si>
  <si>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</si>
  <si>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</si>
  <si>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</si>
  <si>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</si>
  <si>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</si>
  <si>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</si>
  <si>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</si>
  <si>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</si>
  <si>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</si>
  <si>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</si>
  <si>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</si>
  <si>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</si>
  <si>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</si>
  <si>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</si>
  <si>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</si>
  <si>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</si>
  <si>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</si>
  <si>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</si>
  <si>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</si>
  <si>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</si>
  <si>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</si>
  <si>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</si>
  <si>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</si>
  <si>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</si>
  <si>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</si>
  <si>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</si>
  <si>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</si>
  <si>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</si>
  <si>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</si>
  <si>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</si>
  <si>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</si>
  <si>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</si>
  <si>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</si>
  <si>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</si>
  <si>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</si>
  <si>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</si>
  <si>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</si>
  <si>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</si>
  <si>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</si>
  <si>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</si>
  <si>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</si>
  <si>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</si>
  <si>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</si>
  <si>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</si>
  <si>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</si>
  <si>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</si>
  <si>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</si>
  <si>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</si>
  <si>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</si>
  <si>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</si>
  <si>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</si>
  <si>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</si>
  <si>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</si>
  <si>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</si>
  <si>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</si>
  <si>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</si>
  <si>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</si>
  <si>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</si>
  <si>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</si>
  <si>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</si>
  <si>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</si>
  <si>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</si>
  <si>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</si>
  <si>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</si>
  <si>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</si>
  <si>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</si>
  <si>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</si>
  <si>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</si>
  <si>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</si>
  <si>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</si>
  <si>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</si>
  <si>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</si>
  <si>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</si>
  <si>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</si>
  <si>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</si>
  <si>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</si>
  <si>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</si>
  <si>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</si>
  <si>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</si>
  <si>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</si>
  <si>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</si>
  <si>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</si>
  <si>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</si>
  <si>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</si>
  <si>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</si>
  <si>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</si>
  <si>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</si>
  <si>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</si>
  <si>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</si>
  <si>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</si>
  <si>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</si>
  <si>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</si>
  <si>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</si>
  <si>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</si>
  <si>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</si>
  <si>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</si>
  <si>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</si>
  <si>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</si>
  <si>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</si>
  <si>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</si>
  <si>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</si>
  <si>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</si>
  <si>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</si>
  <si>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</si>
  <si>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</si>
  <si>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</si>
  <si>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</si>
  <si>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</si>
  <si>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</si>
  <si>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</si>
  <si>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</si>
  <si>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</si>
  <si>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</si>
  <si>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</si>
  <si>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</si>
  <si>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</si>
  <si>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</si>
  <si>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</si>
  <si>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</si>
  <si>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</si>
  <si>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</si>
  <si>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</si>
  <si>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</si>
  <si>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</si>
  <si>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</si>
  <si>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</si>
  <si>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</si>
  <si>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</si>
  <si>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</si>
  <si>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</si>
  <si>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</si>
  <si>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</si>
  <si>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</si>
  <si>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</si>
  <si>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</si>
  <si>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</si>
  <si>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</si>
  <si>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</si>
  <si>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</si>
  <si>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</si>
  <si>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</si>
  <si>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</si>
  <si>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</si>
  <si>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</si>
  <si>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</si>
  <si>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</si>
  <si>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</si>
  <si>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</si>
  <si>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</si>
  <si>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</si>
  <si>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</si>
  <si>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</si>
  <si>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</si>
  <si>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</si>
  <si>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</si>
  <si>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</si>
  <si>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</si>
  <si>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</si>
  <si>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</si>
  <si>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</si>
  <si>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</si>
  <si>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</si>
  <si>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</si>
  <si>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</si>
  <si>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</si>
  <si>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</si>
  <si>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</si>
  <si>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</si>
  <si>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</si>
  <si>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</si>
  <si>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</si>
  <si>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</si>
  <si>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</si>
  <si>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</si>
  <si>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</si>
  <si>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</si>
  <si>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</si>
  <si>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</si>
  <si>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</si>
  <si>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</si>
  <si>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</si>
  <si>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</si>
  <si>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</si>
  <si>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</si>
  <si>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</si>
  <si>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</si>
  <si>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</si>
  <si>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</si>
  <si>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</si>
  <si>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</si>
  <si>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</si>
  <si>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</si>
  <si>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</si>
  <si>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</si>
  <si>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</si>
  <si>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</si>
  <si>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</si>
  <si>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</si>
  <si>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</si>
  <si>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</si>
  <si>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</si>
  <si>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</si>
  <si>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</si>
  <si>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</si>
  <si>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</si>
  <si>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</si>
  <si>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</si>
  <si>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</si>
  <si>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</si>
  <si>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</si>
  <si>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</si>
  <si>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</si>
  <si>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</si>
  <si>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</si>
  <si>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</si>
  <si>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</si>
  <si>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</si>
  <si>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</si>
  <si>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</si>
  <si>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</si>
  <si>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</si>
  <si>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</si>
  <si>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</si>
  <si>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</si>
  <si>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</si>
  <si>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</si>
  <si>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</si>
  <si>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</si>
  <si>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</si>
  <si>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</si>
  <si>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</si>
  <si>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</si>
  <si>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</si>
  <si>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</si>
  <si>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</si>
  <si>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</si>
  <si>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</si>
  <si>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</si>
  <si>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</si>
  <si>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</si>
  <si>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</si>
  <si>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</si>
  <si>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</si>
  <si>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</si>
  <si>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</si>
  <si>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</si>
  <si>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</si>
  <si>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</si>
  <si>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</si>
  <si>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</si>
  <si>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</si>
  <si>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</si>
  <si>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</si>
  <si>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</si>
  <si>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</si>
  <si>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</si>
  <si>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</si>
  <si>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</si>
  <si>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</si>
  <si>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</si>
  <si>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</si>
  <si>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</si>
  <si>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</si>
  <si>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</si>
  <si>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</si>
  <si>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</si>
  <si>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</si>
  <si>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</si>
  <si>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</si>
  <si>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</si>
  <si>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</si>
  <si>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</si>
  <si>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</si>
  <si>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</si>
  <si>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</si>
  <si>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</si>
  <si>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</si>
  <si>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</si>
  <si>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</si>
  <si>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</si>
  <si>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</si>
  <si>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</si>
  <si>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</si>
  <si>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</si>
  <si>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</si>
  <si>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</si>
  <si>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</si>
  <si>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</si>
  <si>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</si>
  <si>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</si>
  <si>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</si>
  <si>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</si>
  <si>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</si>
  <si>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</si>
  <si>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</si>
  <si>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</si>
  <si>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</si>
  <si>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</si>
  <si>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</si>
  <si>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</si>
  <si>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</si>
  <si>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</si>
  <si>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</si>
  <si>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</si>
  <si>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</si>
  <si>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</si>
  <si>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</si>
  <si>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</si>
  <si>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</si>
  <si>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</si>
  <si>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</si>
  <si>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</si>
  <si>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</si>
  <si>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</si>
  <si>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</si>
  <si>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</si>
  <si>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</si>
  <si>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</si>
  <si>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</si>
  <si>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</si>
  <si>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</si>
  <si>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</si>
  <si>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</si>
  <si>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</si>
  <si>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</si>
  <si>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</si>
  <si>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</si>
  <si>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</si>
  <si>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</si>
  <si>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</si>
  <si>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</si>
  <si>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</si>
  <si>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</si>
  <si>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</si>
  <si>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</si>
  <si>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</si>
  <si>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</si>
  <si>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</si>
  <si>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</si>
  <si>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</si>
  <si>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</si>
  <si>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</si>
  <si>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</si>
  <si>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</si>
  <si>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</si>
  <si>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</si>
  <si>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</si>
  <si>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</si>
  <si>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</si>
  <si>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</si>
  <si>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</si>
  <si>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</si>
  <si>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</si>
  <si>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</si>
  <si>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</si>
  <si>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</si>
  <si>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</si>
  <si>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</si>
  <si>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</si>
  <si>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</si>
  <si>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</si>
  <si>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</si>
  <si>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</si>
  <si>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</si>
  <si>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</si>
  <si>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</si>
  <si>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</si>
  <si>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</si>
  <si>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</si>
  <si>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</si>
  <si>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</si>
  <si>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</si>
  <si>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</si>
  <si>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</si>
  <si>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</si>
  <si>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</si>
  <si>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</si>
  <si>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</si>
  <si>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</si>
  <si>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</si>
  <si>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</si>
  <si>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</si>
  <si>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</si>
  <si>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</si>
  <si>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</si>
  <si>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</si>
  <si>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</si>
  <si>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</si>
  <si>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</si>
  <si>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</si>
  <si>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</si>
  <si>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</si>
  <si>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</si>
  <si>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</si>
  <si>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</si>
  <si>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</si>
  <si>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</si>
  <si>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</si>
  <si>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</si>
  <si>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</si>
  <si>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</si>
  <si>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</si>
  <si>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</si>
  <si>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</si>
  <si>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</si>
  <si>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</si>
  <si>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</si>
  <si>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</si>
  <si>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</si>
  <si>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</si>
  <si>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</si>
  <si>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</si>
  <si>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</si>
  <si>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</si>
  <si>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</si>
  <si>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</si>
  <si>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</si>
  <si>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</si>
  <si>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</si>
  <si>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</si>
  <si>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</si>
  <si>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</si>
  <si>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</si>
  <si>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</si>
  <si>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</si>
  <si>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</si>
  <si>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</si>
  <si>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</si>
  <si>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</si>
  <si>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</si>
  <si>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</si>
  <si>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</si>
  <si>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</si>
  <si>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</si>
  <si>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</si>
  <si>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</si>
  <si>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</si>
  <si>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</si>
  <si>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</si>
  <si>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</si>
  <si>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</si>
  <si>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</si>
  <si>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</si>
  <si>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</si>
  <si>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</si>
  <si>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</si>
  <si>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</si>
  <si>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</si>
  <si>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</si>
  <si>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</si>
  <si>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</si>
  <si>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</si>
  <si>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</si>
  <si>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</si>
  <si>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</si>
  <si>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</si>
  <si>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</si>
  <si>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</si>
  <si>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</si>
  <si>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</si>
  <si>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</si>
  <si>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</si>
  <si>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</si>
  <si>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</si>
  <si>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</si>
  <si>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</si>
  <si>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</si>
  <si>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</si>
  <si>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</si>
  <si>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</si>
  <si>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</si>
  <si>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</si>
  <si>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</si>
  <si>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</si>
  <si>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</si>
  <si>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</si>
  <si>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</si>
  <si>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</si>
  <si>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</si>
  <si>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</si>
  <si>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</si>
  <si>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</si>
  <si>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</si>
  <si>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</si>
  <si>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</si>
  <si>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</si>
  <si>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</si>
  <si>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</si>
  <si>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</si>
  <si>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</si>
  <si>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</si>
  <si>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</si>
  <si>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</si>
  <si>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</si>
  <si>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</si>
  <si>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</si>
  <si>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</si>
  <si>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</si>
  <si>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</si>
  <si>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</si>
  <si>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</si>
  <si>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</si>
  <si>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</si>
  <si>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</si>
  <si>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</si>
  <si>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</si>
  <si>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</si>
  <si>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</si>
  <si>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</si>
  <si>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</si>
  <si>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</si>
  <si>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</si>
  <si>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</si>
  <si>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</si>
  <si>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</si>
  <si>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</si>
  <si>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</si>
  <si>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</si>
  <si>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</si>
  <si>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</si>
  <si>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</si>
  <si>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</si>
  <si>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</si>
  <si>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</si>
  <si>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</si>
  <si>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</si>
  <si>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</si>
  <si>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</si>
  <si>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</si>
  <si>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</si>
  <si>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</si>
  <si>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</si>
  <si>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</si>
  <si>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</si>
  <si>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</si>
  <si>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</si>
  <si>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</si>
  <si>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</si>
  <si>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</si>
  <si>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</si>
  <si>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</si>
  <si>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</si>
  <si>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</si>
  <si>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</si>
  <si>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</si>
  <si>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</si>
  <si>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</si>
  <si>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</si>
  <si>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</si>
  <si>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</si>
  <si>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</si>
  <si>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</si>
  <si>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</si>
  <si>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</si>
  <si>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</si>
  <si>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</si>
  <si>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</si>
  <si>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</si>
  <si>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</si>
  <si>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</si>
  <si>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</si>
  <si>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</si>
  <si>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</si>
  <si>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</si>
  <si>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</si>
  <si>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</si>
  <si>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</si>
  <si>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</si>
  <si>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</si>
  <si>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</si>
  <si>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</si>
  <si>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</si>
  <si>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</si>
  <si>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</si>
  <si>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</si>
  <si>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</si>
  <si>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</si>
  <si>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</si>
  <si>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</si>
  <si>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</si>
  <si>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</si>
  <si>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</si>
  <si>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</si>
  <si>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</si>
  <si>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</si>
  <si>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</si>
  <si>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</si>
  <si>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</si>
  <si>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</si>
  <si>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</si>
  <si>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</si>
  <si>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</si>
  <si>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</si>
  <si>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</si>
  <si>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</si>
  <si>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</si>
  <si>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</si>
  <si>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</si>
  <si>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</si>
  <si>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</si>
  <si>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</si>
  <si>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</si>
  <si>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</si>
  <si>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</si>
  <si>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</si>
  <si>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</si>
  <si>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</si>
  <si>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</si>
  <si>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</si>
  <si>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</si>
  <si>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</si>
  <si>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</si>
  <si>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</si>
  <si>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</si>
  <si>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</si>
  <si>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</si>
  <si>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</si>
  <si>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</si>
  <si>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</si>
  <si>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</si>
  <si>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</si>
  <si>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</si>
  <si>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</si>
  <si>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</si>
  <si>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</si>
  <si>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</si>
  <si>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</si>
  <si>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</si>
  <si>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</si>
  <si>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</si>
  <si>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</si>
  <si>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</si>
  <si>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</si>
  <si>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</si>
  <si>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</si>
  <si>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</si>
  <si>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</si>
  <si>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</si>
  <si>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</si>
  <si>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</si>
  <si>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</si>
  <si>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</si>
  <si>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</si>
  <si>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</si>
  <si>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</si>
  <si>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</si>
  <si>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</si>
  <si>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</si>
  <si>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</si>
  <si>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</si>
  <si>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</si>
  <si>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</si>
  <si>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</si>
  <si>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</si>
  <si>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</si>
  <si>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</si>
  <si>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</si>
  <si>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</si>
  <si>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</si>
  <si>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</si>
  <si>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</si>
  <si>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</si>
  <si>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</si>
  <si>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</si>
  <si>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</si>
  <si>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</si>
  <si>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</si>
  <si>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</si>
  <si>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</si>
  <si>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</si>
  <si>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</si>
  <si>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</si>
  <si>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</si>
  <si>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</si>
  <si>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</si>
  <si>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</si>
  <si>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</si>
  <si>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</si>
  <si>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</si>
  <si>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</si>
  <si>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</si>
  <si>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</si>
  <si>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</si>
  <si>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</si>
  <si>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</si>
  <si>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</si>
  <si>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</si>
  <si>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</si>
  <si>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</si>
  <si>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</si>
  <si>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</si>
  <si>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</si>
  <si>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</si>
  <si>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</si>
  <si>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</si>
  <si>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</si>
  <si>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</si>
  <si>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</si>
  <si>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</si>
  <si>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</si>
  <si>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</si>
  <si>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</si>
  <si>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</si>
  <si>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</si>
  <si>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</si>
  <si>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</si>
  <si>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</si>
  <si>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</si>
  <si>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</si>
  <si>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</si>
  <si>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</si>
  <si>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</si>
  <si>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</si>
  <si>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</si>
  <si>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</si>
  <si>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</si>
  <si>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</si>
  <si>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</si>
  <si>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</si>
  <si>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</si>
  <si>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</si>
  <si>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</si>
  <si>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</si>
  <si>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</si>
  <si>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</si>
  <si>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</si>
  <si>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</si>
  <si>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</si>
  <si>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</si>
  <si>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</si>
  <si>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</si>
  <si>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</si>
  <si>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</si>
  <si>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</si>
  <si>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</si>
  <si>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</si>
  <si>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</si>
  <si>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</si>
  <si>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</si>
  <si>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</si>
  <si>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</si>
  <si>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</si>
  <si>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</si>
  <si>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</si>
  <si>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</si>
  <si>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</si>
  <si>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</si>
  <si>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</si>
  <si>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</si>
  <si>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</si>
  <si>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</si>
  <si>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</si>
  <si>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</si>
  <si>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</si>
  <si>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</si>
  <si>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</si>
  <si>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</si>
  <si>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</si>
  <si>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</si>
  <si>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</si>
  <si>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</si>
  <si>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</si>
  <si>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</si>
  <si>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</si>
  <si>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</si>
  <si>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</si>
  <si>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</si>
  <si>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</si>
  <si>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</si>
  <si>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</si>
  <si>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</si>
  <si>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</si>
  <si>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</si>
  <si>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</si>
  <si>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</si>
  <si>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</si>
  <si>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</si>
  <si>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</si>
  <si>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</si>
  <si>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</si>
  <si>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</si>
  <si>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</si>
  <si>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</si>
  <si>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</si>
  <si>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</si>
  <si>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</si>
  <si>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</si>
  <si>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</si>
  <si>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</si>
  <si>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</si>
  <si>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</si>
  <si>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</si>
  <si>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</si>
  <si>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</si>
  <si>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</si>
  <si>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</si>
  <si>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</si>
  <si>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</si>
  <si>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</si>
  <si>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</si>
  <si>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</si>
  <si>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</si>
  <si>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</si>
  <si>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</si>
  <si>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</si>
  <si>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</si>
  <si>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</si>
  <si>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</si>
  <si>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</si>
  <si>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</si>
  <si>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</si>
  <si>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</si>
  <si>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</si>
  <si>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</si>
  <si>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</si>
  <si>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</si>
  <si>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</si>
  <si>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</si>
  <si>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</si>
  <si>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</si>
  <si>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</si>
  <si>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</si>
  <si>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</si>
  <si>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</si>
  <si>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</si>
  <si>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</si>
  <si>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</si>
  <si>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</si>
  <si>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</si>
  <si>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</si>
  <si>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</si>
  <si>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</si>
  <si>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</si>
  <si>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</si>
  <si>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</si>
  <si>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</si>
  <si>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</si>
  <si>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</si>
  <si>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</si>
  <si>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</si>
  <si>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</si>
  <si>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</si>
  <si>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</si>
  <si>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</si>
  <si>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</si>
  <si>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</si>
  <si>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</si>
  <si>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</si>
  <si>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</si>
  <si>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</si>
  <si>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</si>
  <si>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</si>
  <si>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</si>
  <si>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</si>
  <si>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</si>
  <si>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</si>
  <si>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</si>
  <si>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</si>
  <si>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</si>
  <si>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</si>
  <si>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</si>
  <si>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</si>
  <si>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</si>
  <si>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</si>
  <si>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</si>
  <si>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</si>
  <si>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</si>
  <si>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</si>
  <si>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</si>
  <si>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</si>
  <si>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</si>
  <si>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</si>
  <si>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</si>
  <si>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</si>
  <si>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</si>
  <si>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</si>
  <si>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</si>
  <si>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</si>
  <si>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</si>
  <si>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</si>
  <si>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</si>
  <si>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</si>
  <si>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</si>
  <si>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</si>
  <si>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</si>
  <si>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</si>
  <si>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</si>
  <si>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</si>
  <si>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</si>
  <si>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</si>
  <si>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</si>
  <si>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</si>
  <si>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</si>
  <si>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</si>
  <si>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</si>
  <si>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</si>
  <si>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</si>
  <si>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</si>
  <si>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</si>
  <si>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</si>
  <si>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</si>
  <si>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</si>
  <si>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</si>
  <si>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</si>
  <si>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</si>
  <si>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</si>
  <si>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</si>
  <si>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</si>
  <si>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</si>
  <si>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</si>
  <si>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</si>
  <si>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</si>
  <si>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</si>
  <si>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</si>
  <si>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</si>
  <si>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</si>
  <si>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</si>
  <si>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</si>
  <si>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</si>
  <si>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</si>
  <si>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</si>
  <si>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</si>
  <si>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</si>
  <si>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</si>
  <si>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</si>
  <si>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</si>
  <si>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</si>
  <si>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</si>
  <si>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</si>
  <si>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</si>
  <si>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</si>
  <si>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</si>
  <si>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</si>
  <si>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</si>
  <si>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</si>
  <si>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</si>
  <si>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</si>
  <si>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</si>
  <si>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</si>
  <si>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</si>
  <si>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</si>
  <si>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</si>
  <si>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</si>
  <si>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</si>
  <si>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</si>
  <si>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</si>
  <si>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</si>
  <si>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</si>
  <si>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</si>
  <si>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</si>
  <si>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</si>
  <si>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</si>
  <si>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</si>
  <si>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</si>
  <si>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</si>
  <si>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</si>
  <si>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</si>
  <si>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</si>
  <si>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</si>
  <si>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</si>
  <si>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</si>
  <si>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</si>
  <si>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</si>
  <si>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</si>
  <si>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</si>
  <si>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</si>
  <si>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</si>
  <si>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</si>
  <si>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</si>
  <si>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</si>
  <si>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</si>
  <si>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</si>
  <si>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</si>
  <si>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</si>
  <si>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</si>
  <si>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</si>
  <si>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</si>
  <si>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</si>
  <si>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</si>
  <si>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</si>
  <si>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</si>
  <si>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</si>
  <si>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</si>
  <si>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</si>
  <si>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</si>
  <si>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</si>
  <si>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</si>
  <si>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</si>
  <si>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</si>
  <si>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</si>
  <si>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</si>
  <si>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</si>
  <si>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</si>
  <si>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</si>
  <si>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</si>
  <si>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</si>
  <si>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</si>
  <si>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</si>
  <si>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</si>
  <si>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</si>
  <si>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</si>
  <si>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</si>
  <si>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</si>
  <si>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</si>
  <si>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</si>
  <si>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</si>
  <si>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</si>
  <si>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</si>
  <si>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</si>
  <si>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</si>
  <si>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</si>
  <si>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</si>
  <si>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</si>
  <si>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</si>
  <si>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</si>
  <si>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</si>
  <si>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</si>
  <si>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</si>
  <si>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</si>
  <si>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</si>
  <si>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</si>
  <si>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</si>
  <si>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</si>
  <si>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</si>
  <si>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</si>
  <si>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</si>
  <si>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</si>
  <si>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</si>
  <si>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</si>
  <si>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</si>
  <si>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</si>
  <si>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</si>
  <si>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</si>
  <si>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</si>
  <si>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</si>
  <si>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</si>
  <si>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</si>
  <si>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</si>
  <si>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</si>
  <si>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</si>
  <si>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</si>
  <si>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</si>
  <si>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</si>
  <si>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</si>
  <si>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</si>
  <si>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</si>
  <si>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</si>
  <si>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</si>
  <si>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</si>
  <si>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</si>
  <si>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</si>
  <si>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</si>
  <si>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</si>
  <si>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</si>
  <si>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</si>
  <si>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</si>
  <si>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</si>
  <si>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</si>
  <si>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</si>
  <si>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</si>
  <si>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</si>
  <si>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</si>
  <si>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</si>
  <si>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</si>
  <si>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</si>
  <si>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</si>
  <si>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</si>
  <si>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</si>
  <si>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</si>
  <si>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</si>
  <si>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</si>
  <si>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</si>
  <si>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</si>
  <si>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</si>
  <si>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</si>
  <si>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</si>
  <si>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</si>
  <si>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</si>
  <si>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</si>
  <si>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</si>
  <si>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</si>
  <si>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</si>
  <si>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</si>
  <si>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</si>
  <si>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</si>
  <si>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</si>
  <si>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</si>
  <si>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</si>
  <si>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</si>
  <si>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</si>
  <si>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</si>
  <si>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</si>
  <si>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</si>
  <si>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</si>
  <si>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</si>
  <si>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</si>
  <si>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</si>
  <si>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</si>
  <si>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</si>
  <si>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</si>
  <si>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</si>
  <si>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</si>
  <si>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</si>
  <si>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</si>
  <si>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</si>
  <si>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</si>
  <si>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</si>
  <si>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</si>
  <si>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</si>
  <si>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</si>
  <si>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</si>
  <si>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</si>
  <si>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</si>
  <si>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</si>
  <si>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</si>
  <si>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</si>
  <si>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</si>
  <si>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</si>
  <si>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</si>
  <si>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</si>
  <si>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</si>
  <si>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</si>
  <si>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</si>
  <si>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</si>
  <si>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</si>
  <si>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</si>
  <si>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</si>
  <si>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</si>
  <si>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</si>
  <si>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</si>
  <si>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</si>
  <si>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</si>
  <si>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</si>
  <si>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</si>
  <si>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</si>
  <si>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</si>
  <si>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</si>
  <si>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</si>
  <si>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</si>
  <si>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</si>
  <si>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</si>
  <si>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</si>
  <si>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</si>
  <si>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</si>
  <si>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</si>
  <si>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</si>
  <si>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</si>
  <si>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</si>
  <si>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</si>
  <si>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</si>
  <si>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</si>
  <si>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</si>
  <si>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</si>
  <si>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</si>
  <si>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</si>
  <si>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</si>
  <si>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</si>
  <si>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</si>
  <si>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</si>
  <si>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</si>
  <si>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</si>
  <si>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</si>
  <si>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</si>
  <si>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</si>
  <si>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</si>
  <si>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</si>
  <si>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</si>
  <si>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</si>
  <si>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</si>
  <si>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</si>
  <si>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</si>
  <si>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</si>
  <si>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</si>
  <si>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</si>
  <si>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</si>
  <si>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</si>
  <si>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</si>
  <si>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</si>
  <si>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</si>
  <si>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</si>
  <si>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</si>
  <si>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</si>
  <si>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</si>
  <si>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</si>
  <si>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</si>
  <si>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</si>
  <si>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</si>
  <si>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</si>
  <si>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</si>
  <si>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</si>
  <si>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</si>
  <si>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</si>
  <si>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</si>
  <si>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</si>
  <si>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</si>
  <si>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</si>
  <si>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</si>
  <si>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</si>
  <si>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</si>
  <si>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</si>
  <si>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</si>
  <si>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</si>
  <si>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</si>
  <si>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</si>
  <si>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</si>
  <si>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</si>
  <si>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</si>
  <si>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</si>
  <si>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</si>
  <si>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</si>
  <si>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</si>
  <si>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</si>
  <si>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</si>
  <si>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</si>
  <si>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</si>
  <si>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</si>
  <si>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</si>
  <si>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</si>
  <si>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</si>
  <si>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</si>
  <si>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</si>
  <si>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</si>
  <si>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</si>
  <si>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</si>
  <si>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</si>
  <si>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</si>
  <si>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</si>
  <si>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</si>
  <si>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</si>
  <si>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</si>
  <si>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</si>
  <si>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</si>
  <si>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</si>
  <si>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</si>
  <si>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</si>
  <si>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</si>
  <si>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</si>
  <si>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</si>
  <si>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</si>
  <si>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</si>
  <si>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</si>
  <si>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</si>
  <si>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</si>
  <si>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</si>
  <si>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</si>
  <si>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</si>
  <si>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</si>
  <si>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</si>
  <si>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</si>
  <si>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</si>
  <si>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</si>
  <si>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</si>
  <si>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</si>
  <si>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</si>
  <si>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</si>
  <si>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</si>
  <si>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</si>
  <si>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</si>
  <si>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</si>
  <si>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</si>
  <si>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</si>
  <si>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</si>
  <si>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</si>
  <si>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</si>
  <si>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</si>
  <si>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</si>
  <si>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</si>
  <si>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</si>
  <si>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</si>
  <si>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</si>
  <si>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</si>
  <si>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</si>
  <si>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</si>
  <si>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</si>
  <si>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</si>
  <si>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</si>
  <si>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</si>
  <si>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</si>
  <si>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</si>
  <si>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</si>
  <si>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</si>
  <si>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</si>
  <si>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</si>
  <si>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</si>
  <si>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</si>
  <si>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</si>
  <si>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</si>
  <si>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</si>
  <si>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</si>
  <si>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</si>
  <si>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</si>
  <si>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</si>
  <si>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</si>
  <si>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</si>
  <si>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</si>
  <si>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</si>
  <si>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</si>
  <si>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</si>
  <si>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</si>
  <si>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</si>
  <si>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</si>
  <si>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</si>
  <si>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</si>
  <si>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</si>
  <si>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</si>
  <si>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</si>
  <si>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</si>
  <si>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</si>
  <si>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</si>
  <si>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</si>
  <si>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</si>
  <si>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</si>
  <si>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</si>
  <si>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</si>
  <si>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</si>
  <si>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</si>
  <si>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</si>
  <si>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</si>
  <si>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</si>
  <si>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</si>
  <si>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</si>
  <si>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</si>
  <si>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</si>
  <si>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</si>
  <si>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</si>
  <si>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</si>
  <si>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</si>
  <si>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</si>
  <si>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</si>
  <si>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</si>
  <si>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</si>
  <si>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</si>
  <si>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</si>
  <si>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</si>
  <si>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</si>
  <si>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</si>
  <si>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</si>
  <si>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</si>
  <si>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</si>
  <si>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</si>
  <si>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</si>
  <si>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</si>
  <si>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</si>
  <si>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</si>
  <si>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</si>
  <si>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</si>
  <si>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</si>
  <si>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</si>
  <si>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</si>
  <si>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</si>
  <si>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</si>
  <si>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</si>
  <si>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</si>
  <si>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</si>
  <si>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</si>
  <si>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</si>
  <si>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</si>
  <si>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</si>
  <si>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</si>
  <si>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</si>
  <si>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</si>
  <si>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</si>
  <si>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</si>
  <si>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</si>
  <si>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</si>
  <si>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</si>
  <si>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</si>
  <si>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</si>
  <si>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</si>
  <si>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</si>
  <si>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</si>
  <si>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</si>
  <si>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</si>
  <si>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</si>
  <si>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</si>
  <si>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</si>
  <si>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</si>
  <si>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</si>
  <si>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</si>
  <si>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</si>
  <si>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</si>
  <si>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</si>
  <si>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</si>
  <si>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</si>
  <si>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</si>
  <si>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</si>
  <si>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</si>
  <si>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</si>
  <si>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</si>
  <si>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</si>
  <si>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</si>
  <si>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</si>
  <si>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</si>
  <si>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</si>
  <si>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</si>
  <si>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</si>
  <si>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</si>
  <si>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</si>
  <si>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</si>
  <si>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</si>
  <si>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</si>
  <si>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</si>
  <si>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</si>
  <si>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</si>
  <si>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</si>
  <si>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</si>
  <si>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</si>
  <si>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</si>
  <si>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</si>
  <si>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</si>
  <si>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</si>
  <si>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</si>
  <si>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</si>
  <si>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</si>
  <si>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</si>
  <si>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</si>
  <si>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</si>
  <si>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</si>
  <si>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</si>
  <si>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</si>
  <si>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</si>
  <si>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</si>
  <si>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</si>
  <si>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</si>
  <si>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</si>
  <si>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</si>
  <si>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</si>
  <si>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</si>
  <si>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</si>
  <si>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</si>
  <si>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</si>
  <si>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</si>
  <si>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</si>
  <si>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</si>
  <si>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</si>
  <si>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</si>
  <si>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</si>
  <si>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</si>
  <si>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</si>
  <si>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</si>
  <si>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</si>
  <si>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</si>
  <si>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</si>
  <si>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</si>
  <si>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</si>
  <si>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</si>
  <si>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</si>
  <si>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</si>
  <si>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</si>
  <si>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</si>
  <si>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</si>
  <si>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</si>
  <si>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</si>
  <si>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</si>
  <si>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</si>
  <si>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</si>
  <si>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</si>
  <si>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</si>
  <si>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</si>
  <si>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</si>
  <si>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</si>
  <si>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</si>
  <si>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</si>
  <si>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</si>
  <si>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</si>
  <si>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</si>
  <si>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</si>
  <si>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</si>
  <si>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</si>
  <si>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</si>
  <si>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</si>
  <si>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</si>
  <si>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</si>
  <si>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</si>
  <si>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</si>
  <si>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</si>
  <si>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</si>
  <si>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</si>
  <si>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</si>
  <si>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</si>
  <si>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</si>
  <si>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</si>
  <si>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</si>
  <si>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</si>
  <si>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</si>
  <si>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</si>
  <si>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</si>
  <si>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</si>
  <si>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</si>
  <si>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</si>
  <si>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</si>
  <si>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</si>
  <si>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</si>
  <si>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</si>
  <si>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</si>
  <si>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</si>
  <si>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</si>
  <si>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</si>
  <si>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</si>
  <si>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</si>
  <si>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</si>
  <si>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</si>
  <si>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</si>
  <si>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</si>
  <si>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</si>
  <si>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</si>
  <si>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</si>
  <si>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</si>
  <si>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</si>
  <si>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</si>
  <si>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</si>
  <si>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</si>
  <si>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</si>
  <si>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</si>
  <si>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</si>
  <si>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</si>
  <si>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</si>
  <si>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</si>
  <si>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</si>
  <si>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</si>
  <si>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</si>
  <si>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</si>
  <si>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</si>
  <si>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</si>
  <si>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</si>
  <si>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</si>
  <si>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</si>
  <si>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</si>
  <si>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</si>
  <si>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</si>
  <si>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</si>
  <si>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</si>
  <si>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</si>
  <si>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</si>
  <si>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</si>
  <si>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</si>
  <si>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</si>
  <si>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</si>
  <si>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</si>
  <si>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</si>
  <si>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</si>
  <si>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</si>
  <si>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</si>
  <si>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</si>
  <si>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</si>
  <si>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</si>
  <si>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</si>
  <si>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</si>
  <si>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</si>
  <si>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</si>
  <si>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</si>
  <si>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</si>
  <si>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</si>
  <si>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</si>
  <si>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</si>
  <si>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</si>
  <si>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</si>
  <si>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</si>
  <si>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</si>
  <si>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</si>
  <si>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</si>
  <si>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</si>
  <si>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</si>
  <si>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</si>
  <si>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</si>
  <si>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</si>
  <si>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</si>
  <si>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</si>
  <si>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</si>
  <si>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</si>
  <si>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</si>
  <si>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</si>
  <si>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</si>
  <si>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</si>
  <si>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</si>
  <si>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</si>
  <si>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</si>
  <si>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</si>
  <si>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</si>
  <si>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</si>
  <si>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</si>
  <si>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</si>
  <si>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</si>
  <si>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</si>
  <si>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</si>
  <si>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</si>
  <si>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</si>
  <si>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</si>
  <si>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</si>
  <si>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</si>
  <si>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</si>
  <si>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</si>
  <si>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</si>
  <si>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</si>
  <si>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</si>
  <si>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</si>
  <si>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</si>
  <si>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</si>
  <si>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</si>
  <si>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</si>
  <si>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</si>
  <si>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</si>
  <si>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</si>
  <si>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</si>
  <si>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</si>
  <si>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</si>
  <si>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</si>
  <si>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</si>
  <si>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</si>
  <si>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</si>
  <si>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</si>
  <si>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</si>
  <si>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</si>
  <si>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</si>
  <si>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</si>
  <si>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</si>
  <si>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</si>
  <si>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</si>
  <si>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</si>
  <si>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</si>
  <si>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</si>
  <si>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</si>
  <si>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</si>
  <si>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</si>
  <si>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</si>
  <si>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</si>
  <si>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</si>
  <si>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</si>
  <si>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</si>
  <si>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</si>
  <si>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</si>
  <si>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</si>
  <si>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</si>
  <si>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</si>
  <si>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</si>
  <si>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</si>
  <si>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</si>
  <si>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</si>
  <si>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</si>
  <si>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</si>
  <si>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</si>
  <si>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</si>
  <si>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</si>
  <si>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</si>
  <si>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</si>
  <si>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</si>
  <si>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</si>
  <si>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</si>
  <si>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</si>
  <si>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</si>
  <si>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</si>
  <si>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</si>
  <si>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</si>
  <si>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</si>
  <si>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</si>
  <si>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</si>
  <si>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</si>
  <si>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</si>
  <si>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</si>
  <si>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</si>
  <si>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</si>
  <si>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</si>
  <si>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</si>
  <si>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</si>
  <si>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</si>
  <si>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</si>
  <si>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</si>
  <si>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</si>
  <si>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</si>
  <si>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</si>
  <si>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</si>
  <si>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</si>
  <si>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</si>
  <si>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</si>
  <si>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</si>
  <si>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</si>
  <si>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</si>
  <si>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</si>
  <si>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</si>
  <si>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</si>
  <si>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</si>
  <si>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</si>
  <si>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</si>
  <si>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</si>
  <si>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</si>
  <si>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</si>
  <si>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</si>
  <si>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</si>
  <si>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</si>
  <si>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</si>
  <si>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</si>
  <si>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</si>
  <si>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</si>
  <si>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</si>
  <si>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</si>
  <si>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</si>
  <si>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</si>
  <si>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</si>
  <si>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</si>
  <si>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</si>
  <si>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</si>
  <si>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</si>
  <si>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</si>
  <si>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</si>
  <si>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</si>
  <si>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</si>
  <si>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</si>
  <si>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</si>
  <si>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</si>
  <si>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</si>
  <si>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</si>
  <si>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</si>
  <si>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</si>
  <si>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</si>
  <si>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</si>
  <si>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</si>
  <si>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</si>
  <si>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</si>
  <si>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</si>
  <si>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</si>
  <si>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</si>
  <si>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</si>
  <si>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</si>
  <si>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</si>
  <si>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</si>
  <si>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</si>
  <si>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</si>
  <si>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</si>
  <si>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</si>
  <si>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</si>
  <si>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</si>
  <si>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</si>
  <si>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</si>
  <si>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</si>
  <si>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</si>
  <si>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</si>
  <si>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</si>
  <si>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</si>
  <si>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</si>
  <si>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</si>
  <si>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</si>
  <si>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</si>
  <si>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</si>
  <si>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</si>
  <si>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</si>
  <si>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</si>
  <si>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</si>
  <si>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</si>
  <si>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</si>
  <si>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</si>
  <si>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</si>
  <si>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</si>
  <si>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</si>
  <si>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</si>
  <si>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</si>
  <si>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</si>
  <si>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</si>
  <si>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</si>
  <si>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</si>
  <si>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</si>
  <si>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</si>
  <si>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</si>
  <si>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</si>
  <si>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</si>
  <si>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</si>
  <si>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</si>
  <si>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</si>
  <si>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</si>
  <si>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</si>
  <si>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</si>
  <si>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</si>
  <si>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</si>
  <si>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</si>
  <si>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</si>
  <si>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</si>
  <si>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</si>
  <si>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</si>
  <si>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</si>
  <si>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</si>
  <si>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</si>
  <si>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</si>
  <si>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</si>
  <si>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</si>
  <si>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</si>
  <si>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</si>
  <si>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</si>
  <si>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</si>
  <si>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</si>
  <si>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</si>
  <si>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</si>
  <si>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</si>
  <si>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</si>
  <si>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</si>
  <si>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</si>
  <si>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</si>
  <si>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</si>
  <si>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</si>
  <si>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</si>
  <si>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</si>
  <si>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</si>
  <si>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</si>
  <si>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</si>
  <si>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</si>
  <si>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</si>
  <si>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</si>
  <si>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</si>
  <si>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</si>
  <si>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</si>
  <si>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</si>
  <si>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</si>
  <si>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</si>
  <si>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</si>
  <si>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</si>
  <si>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</si>
  <si>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</si>
  <si>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</si>
  <si>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</si>
  <si>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</si>
  <si>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</si>
  <si>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</si>
  <si>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</si>
  <si>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</si>
  <si>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</si>
  <si>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</si>
  <si>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</si>
  <si>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</si>
  <si>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</si>
  <si>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</si>
  <si>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</si>
  <si>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</si>
  <si>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</si>
  <si>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</si>
  <si>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</si>
  <si>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</si>
  <si>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</si>
  <si>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</si>
  <si>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</si>
  <si>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</si>
  <si>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</si>
  <si>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</si>
  <si>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</si>
  <si>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</si>
  <si>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</si>
  <si>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</si>
  <si>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</si>
  <si>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</si>
  <si>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</si>
  <si>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</si>
  <si>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</si>
  <si>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</si>
  <si>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</si>
  <si>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</si>
  <si>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</si>
  <si>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</si>
  <si>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</si>
  <si>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</si>
  <si>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</si>
  <si>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</si>
  <si>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</si>
  <si>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</si>
  <si>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</si>
  <si>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</si>
  <si>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</si>
  <si>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</si>
  <si>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</si>
  <si>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</si>
  <si>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</si>
  <si>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</si>
  <si>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</si>
  <si>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</si>
  <si>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</si>
  <si>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</si>
  <si>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</si>
  <si>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</si>
  <si>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</si>
  <si>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</si>
  <si>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</si>
  <si>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</si>
  <si>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</si>
  <si>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</si>
  <si>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</si>
  <si>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</si>
  <si>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</si>
  <si>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</si>
  <si>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</si>
  <si>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</si>
  <si>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</si>
  <si>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</si>
  <si>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</si>
  <si>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</si>
  <si>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</si>
  <si>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</si>
  <si>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</si>
  <si>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</si>
  <si>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</si>
  <si>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</si>
  <si>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</si>
  <si>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</si>
  <si>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</si>
  <si>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</si>
  <si>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</si>
  <si>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</si>
  <si>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</si>
  <si>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</si>
  <si>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</si>
  <si>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</si>
  <si>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</si>
  <si>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</si>
  <si>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</si>
  <si>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</si>
  <si>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</si>
  <si>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</si>
  <si>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</si>
  <si>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</si>
  <si>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</si>
  <si>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</si>
  <si>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</si>
  <si>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</si>
  <si>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</si>
  <si>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</si>
  <si>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</si>
  <si>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</si>
  <si>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</si>
  <si>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</si>
  <si>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</si>
  <si>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</si>
  <si>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</si>
  <si>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</si>
  <si>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</si>
  <si>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</si>
  <si>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</si>
  <si>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</si>
  <si>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</si>
  <si>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</si>
  <si>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</si>
  <si>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</si>
  <si>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</si>
  <si>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</si>
  <si>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</si>
  <si>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</si>
  <si>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</si>
  <si>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</si>
  <si>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</si>
  <si>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</si>
  <si>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</si>
  <si>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</si>
  <si>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</si>
  <si>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</si>
  <si>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</si>
  <si>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</si>
  <si>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</si>
  <si>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</si>
  <si>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</si>
  <si>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</si>
  <si>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</si>
  <si>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</si>
  <si>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</si>
  <si>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</si>
  <si>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</si>
  <si>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</si>
  <si>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</si>
  <si>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</si>
  <si>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</si>
  <si>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</si>
  <si>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</si>
  <si>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</si>
  <si>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</si>
  <si>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</si>
  <si>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</si>
  <si>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</si>
  <si>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</si>
  <si>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</si>
  <si>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</si>
  <si>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</si>
  <si>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</si>
  <si>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</si>
  <si>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</si>
  <si>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</si>
  <si>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</si>
  <si>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</si>
  <si>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</si>
  <si>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</si>
  <si>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</si>
  <si>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</si>
  <si>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</si>
  <si>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</si>
  <si>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</si>
  <si>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</si>
  <si>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</si>
  <si>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</si>
  <si>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</si>
  <si>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</si>
  <si>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</si>
  <si>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</si>
  <si>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</si>
  <si>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</si>
  <si>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</si>
  <si>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</si>
  <si>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</si>
  <si>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</si>
  <si>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</si>
  <si>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</si>
  <si>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</si>
  <si>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</si>
  <si>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</si>
  <si>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</si>
  <si>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</si>
  <si>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</si>
  <si>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</si>
  <si>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</si>
  <si>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</si>
  <si>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</si>
  <si>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</si>
  <si>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</si>
  <si>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</si>
  <si>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</si>
  <si>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</si>
  <si>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</si>
  <si>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</si>
  <si>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</si>
  <si>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</si>
  <si>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</si>
  <si>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</si>
  <si>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</si>
  <si>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</si>
  <si>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</si>
  <si>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</si>
  <si>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</si>
  <si>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</si>
  <si>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</si>
  <si>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</si>
  <si>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</si>
  <si>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</si>
  <si>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</si>
  <si>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</si>
  <si>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</si>
  <si>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</si>
  <si>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</si>
  <si>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</si>
  <si>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</si>
  <si>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</si>
  <si>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</si>
  <si>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</si>
  <si>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</si>
  <si>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</si>
  <si>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</si>
  <si>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</si>
  <si>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</si>
  <si>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</si>
  <si>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</si>
  <si>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</si>
  <si>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</si>
  <si>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</si>
  <si>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</si>
  <si>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</si>
  <si>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</si>
  <si>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</si>
  <si>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</si>
  <si>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</si>
  <si>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</si>
  <si>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</si>
  <si>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</si>
  <si>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</si>
  <si>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</si>
  <si>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</si>
  <si>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</si>
  <si>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</si>
  <si>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</si>
  <si>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</si>
  <si>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</si>
  <si>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</si>
  <si>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</si>
  <si>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</si>
  <si>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</si>
  <si>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</si>
  <si>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</si>
  <si>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</si>
  <si>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</si>
  <si>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</si>
  <si>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</si>
  <si>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</si>
  <si>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</si>
  <si>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</si>
  <si>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</si>
  <si>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</si>
  <si>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</si>
  <si>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</si>
  <si>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</si>
  <si>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</si>
  <si>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</si>
  <si>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</si>
  <si>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</si>
  <si>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</si>
  <si>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</si>
  <si>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</si>
  <si>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</si>
  <si>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</si>
  <si>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</si>
  <si>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</si>
  <si>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</si>
  <si>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</si>
  <si>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</si>
  <si>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</si>
  <si>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</si>
  <si>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</si>
  <si>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</si>
  <si>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</si>
  <si>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</si>
  <si>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</si>
  <si>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</si>
  <si>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</si>
  <si>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</si>
  <si>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</si>
  <si>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</si>
  <si>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</si>
  <si>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</si>
  <si>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</si>
  <si>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</si>
  <si>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</si>
  <si>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</si>
  <si>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</si>
  <si>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</si>
  <si>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</si>
  <si>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</si>
  <si>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</si>
  <si>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</si>
  <si>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</si>
  <si>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</si>
  <si>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</si>
  <si>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</si>
  <si>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</si>
  <si>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</si>
  <si>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</si>
  <si>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</si>
  <si>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</si>
  <si>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</si>
  <si>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</si>
  <si>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</si>
  <si>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</si>
  <si>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</si>
  <si>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</si>
  <si>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</si>
  <si>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</si>
  <si>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</si>
  <si>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</si>
  <si>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</si>
  <si>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</si>
  <si>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</si>
  <si>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</si>
  <si>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</si>
  <si>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</si>
  <si>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</si>
  <si>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</si>
  <si>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</si>
  <si>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</si>
  <si>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</si>
  <si>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</si>
  <si>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</si>
  <si>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</si>
  <si>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</si>
  <si>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</si>
  <si>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</si>
  <si>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</si>
  <si>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</si>
  <si>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</si>
  <si>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</si>
  <si>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</si>
  <si>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</si>
  <si>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</si>
  <si>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</si>
  <si>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</si>
  <si>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</si>
  <si>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</si>
  <si>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</si>
  <si>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</si>
  <si>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</si>
  <si>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</si>
  <si>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</si>
  <si>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</si>
  <si>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</si>
  <si>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</si>
  <si>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</si>
  <si>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</si>
  <si>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</si>
  <si>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</si>
  <si>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</si>
  <si>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</si>
  <si>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</si>
  <si>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</si>
  <si>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</si>
  <si>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</si>
  <si>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</si>
  <si>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</si>
  <si>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</si>
  <si>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</si>
  <si>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</si>
  <si>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</si>
  <si>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</si>
  <si>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</si>
  <si>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</si>
  <si>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</si>
  <si>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</si>
  <si>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</si>
  <si>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</si>
  <si>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</si>
  <si>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</si>
  <si>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</si>
  <si>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</si>
  <si>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</si>
  <si>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</si>
  <si>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</si>
  <si>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</si>
  <si>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</si>
  <si>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</si>
  <si>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</si>
  <si>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</si>
  <si>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</si>
  <si>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</si>
  <si>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</si>
  <si>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</si>
  <si>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</si>
  <si>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</si>
  <si>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</si>
  <si>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</si>
  <si>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</si>
  <si>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</si>
  <si>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</si>
  <si>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</si>
  <si>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</si>
  <si>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</si>
  <si>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</si>
  <si>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</si>
  <si>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</si>
  <si>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</si>
  <si>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</si>
  <si>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</si>
  <si>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</si>
  <si>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</si>
  <si>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</si>
  <si>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</si>
  <si>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</si>
  <si>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</si>
  <si>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</si>
  <si>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</si>
  <si>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</si>
  <si>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</si>
  <si>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</si>
  <si>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</si>
  <si>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</si>
  <si>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</si>
  <si>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</si>
  <si>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</si>
  <si>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</si>
  <si>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</si>
  <si>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</si>
  <si>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</si>
  <si>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</si>
  <si>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</si>
  <si>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</si>
  <si>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</si>
  <si>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</si>
  <si>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</si>
  <si>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</si>
  <si>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</si>
  <si>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</si>
  <si>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</si>
  <si>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</si>
  <si>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</si>
  <si>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</si>
  <si>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</si>
  <si>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</si>
  <si>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</si>
  <si>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</si>
  <si>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</si>
  <si>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</si>
  <si>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</si>
  <si>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</si>
  <si>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</si>
  <si>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</si>
  <si>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</si>
  <si>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</si>
  <si>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</si>
  <si>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</si>
  <si>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</si>
  <si>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</si>
  <si>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</si>
  <si>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</si>
  <si>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</si>
  <si>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</si>
  <si>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</si>
  <si>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</si>
  <si>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</si>
  <si>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</si>
  <si>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</si>
  <si>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</si>
  <si>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</si>
  <si>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</si>
  <si>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</si>
  <si>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</si>
  <si>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</si>
  <si>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</si>
  <si>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</si>
  <si>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</si>
  <si>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</si>
  <si>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</si>
  <si>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</si>
  <si>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</si>
  <si>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</si>
  <si>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</si>
  <si>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</si>
  <si>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</si>
  <si>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</si>
  <si>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</si>
  <si>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</si>
  <si>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</si>
  <si>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</si>
  <si>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</si>
  <si>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</si>
  <si>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</si>
  <si>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</si>
  <si>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</si>
  <si>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</si>
  <si>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</si>
  <si>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</si>
  <si>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</si>
  <si>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</si>
  <si>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</si>
  <si>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</si>
  <si>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</si>
  <si>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</si>
  <si>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</si>
  <si>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</si>
  <si>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</si>
  <si>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</si>
  <si>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</si>
  <si>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</si>
  <si>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</si>
  <si>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</si>
  <si>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</si>
  <si>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</si>
  <si>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</si>
  <si>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</si>
  <si>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</si>
  <si>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</si>
  <si>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</si>
  <si>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</si>
  <si>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</si>
  <si>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</si>
  <si>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</si>
  <si>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</si>
  <si>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</si>
  <si>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</si>
  <si>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</si>
  <si>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</si>
  <si>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</si>
  <si>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</si>
  <si>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</si>
  <si>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</si>
  <si>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</si>
  <si>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</si>
  <si>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</si>
  <si>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</si>
  <si>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</si>
  <si>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</si>
  <si>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</si>
  <si>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</si>
  <si>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</si>
  <si>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</si>
  <si>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</si>
  <si>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</si>
  <si>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</si>
  <si>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</si>
  <si>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</si>
  <si>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</si>
  <si>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</si>
  <si>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</si>
  <si>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</si>
  <si>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</si>
  <si>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</si>
  <si>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</si>
  <si>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</si>
  <si>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</si>
  <si>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</si>
  <si>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</si>
  <si>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</si>
  <si>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</si>
  <si>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</si>
  <si>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</si>
  <si>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</si>
  <si>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</si>
  <si>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</si>
  <si>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</si>
  <si>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</si>
  <si>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</si>
  <si>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</si>
  <si>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</si>
  <si>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</si>
  <si>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</si>
  <si>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</si>
  <si>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</si>
  <si>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</si>
  <si>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</si>
  <si>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</si>
  <si>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</si>
  <si>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</si>
  <si>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</si>
  <si>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</si>
  <si>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</si>
  <si>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</si>
  <si>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</si>
  <si>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</si>
  <si>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</si>
  <si>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</si>
  <si>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</si>
  <si>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</si>
  <si>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</si>
  <si>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</si>
  <si>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</si>
  <si>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</si>
  <si>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</si>
  <si>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</si>
  <si>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</si>
  <si>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</si>
  <si>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</si>
  <si>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</si>
  <si>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</si>
  <si>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</si>
  <si>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</si>
  <si>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</si>
  <si>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</si>
  <si>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</si>
  <si>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</si>
  <si>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</si>
  <si>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</si>
  <si>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</si>
  <si>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</si>
  <si>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</si>
  <si>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</si>
  <si>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</si>
  <si>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</si>
  <si>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</si>
  <si>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</si>
  <si>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</si>
  <si>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</si>
  <si>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</si>
  <si>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</si>
  <si>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</si>
  <si>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</si>
  <si>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</si>
  <si>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</si>
  <si>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</si>
  <si>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</si>
  <si>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</si>
  <si>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</si>
  <si>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</si>
  <si>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</si>
  <si>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</si>
  <si>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</si>
  <si>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</si>
  <si>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</si>
  <si>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</si>
  <si>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</si>
  <si>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</si>
  <si>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</si>
  <si>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</si>
  <si>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</si>
  <si>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</si>
  <si>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</si>
  <si>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</si>
  <si>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</si>
  <si>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</si>
  <si>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</si>
  <si>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</si>
  <si>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</si>
  <si>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</si>
  <si>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</si>
  <si>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</si>
  <si>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</si>
  <si>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</si>
  <si>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</si>
  <si>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</si>
  <si>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</si>
  <si>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</si>
  <si>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</si>
  <si>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</si>
  <si>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</si>
  <si>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</si>
  <si>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</si>
  <si>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</si>
  <si>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</si>
  <si>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</si>
  <si>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</si>
  <si>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</si>
  <si>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</si>
  <si>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</si>
  <si>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</si>
  <si>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</si>
  <si>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</si>
  <si>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</si>
  <si>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</si>
  <si>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</si>
  <si>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</si>
  <si>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</si>
  <si>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</si>
  <si>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</si>
  <si>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</si>
  <si>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</si>
  <si>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</si>
  <si>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</si>
  <si>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</si>
  <si>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</si>
  <si>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</si>
  <si>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</si>
  <si>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</si>
  <si>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</si>
  <si>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</si>
  <si>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</si>
  <si>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</si>
  <si>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</si>
  <si>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</si>
  <si>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</si>
  <si>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</si>
  <si>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</si>
  <si>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</si>
  <si>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</si>
  <si>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</si>
  <si>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</si>
  <si>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</si>
  <si>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</si>
  <si>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</si>
  <si>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</si>
  <si>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</si>
  <si>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</si>
  <si>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</si>
  <si>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</si>
  <si>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</si>
  <si>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</si>
  <si>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</si>
  <si>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</si>
  <si>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</si>
  <si>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</si>
  <si>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</si>
  <si>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</si>
  <si>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</si>
  <si>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</si>
  <si>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</si>
  <si>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</si>
  <si>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</si>
  <si>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</si>
  <si>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</si>
  <si>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</si>
  <si>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</si>
  <si>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</si>
  <si>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</si>
  <si>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</si>
  <si>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</si>
  <si>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</si>
  <si>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</si>
  <si>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</si>
  <si>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</si>
  <si>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</si>
  <si>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</si>
  <si>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</si>
  <si>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</si>
  <si>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</si>
  <si>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</si>
  <si>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</si>
  <si>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</si>
  <si>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</si>
  <si>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</si>
  <si>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</si>
  <si>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</si>
  <si>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</si>
  <si>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</si>
  <si>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</si>
  <si>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</si>
  <si>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</si>
  <si>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</si>
  <si>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</si>
  <si>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</si>
  <si>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</si>
  <si>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</si>
  <si>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</si>
  <si>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</si>
  <si>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</si>
  <si>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</si>
  <si>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</si>
  <si>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</si>
  <si>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</si>
  <si>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</si>
  <si>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</si>
  <si>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</si>
  <si>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</si>
  <si>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</si>
  <si>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</si>
  <si>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</si>
  <si>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</si>
  <si>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</si>
  <si>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</si>
  <si>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</si>
  <si>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</si>
  <si>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</si>
  <si>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</si>
  <si>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</si>
  <si>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</si>
  <si>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</si>
  <si>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</si>
  <si>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</si>
  <si>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</si>
  <si>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</si>
  <si>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</si>
  <si>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</si>
  <si>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</si>
  <si>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</si>
  <si>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</si>
  <si>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</si>
  <si>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</si>
  <si>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</si>
  <si>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</si>
  <si>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</si>
  <si>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</si>
  <si>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</si>
  <si>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</si>
  <si>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</si>
  <si>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</si>
  <si>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</si>
  <si>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</si>
  <si>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</si>
  <si>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</si>
  <si>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</si>
  <si>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</si>
  <si>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</si>
  <si>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</si>
  <si>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</si>
  <si>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</si>
  <si>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</si>
  <si>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</si>
  <si>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</si>
  <si>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</si>
  <si>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</si>
  <si>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</si>
  <si>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</si>
  <si>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</si>
  <si>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</si>
  <si>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</si>
  <si>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</si>
  <si>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</si>
  <si>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</si>
  <si>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</si>
  <si>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</si>
  <si>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</si>
  <si>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</si>
  <si>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</si>
  <si>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</si>
  <si>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</si>
  <si>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</si>
  <si>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</si>
  <si>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</si>
  <si>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</si>
  <si>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</si>
  <si>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</si>
  <si>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</si>
  <si>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</si>
  <si>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</si>
  <si>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</si>
  <si>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</si>
  <si>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</si>
  <si>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</si>
  <si>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</si>
  <si>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</si>
  <si>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</si>
  <si>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</si>
  <si>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</si>
  <si>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</si>
  <si>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</si>
  <si>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</si>
  <si>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</si>
  <si>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</si>
  <si>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</si>
  <si>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</si>
  <si>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</si>
  <si>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</si>
  <si>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</si>
  <si>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</si>
  <si>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</si>
  <si>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</si>
  <si>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</si>
  <si>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</si>
  <si>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</si>
  <si>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</si>
  <si>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</si>
  <si>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</si>
  <si>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</si>
  <si>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</si>
  <si>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</si>
  <si>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</si>
  <si>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</si>
  <si>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</si>
  <si>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</si>
  <si>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</si>
  <si>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</si>
  <si>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</si>
  <si>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</si>
  <si>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</si>
  <si>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</si>
  <si>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</si>
  <si>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</si>
  <si>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</si>
  <si>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</si>
  <si>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</si>
  <si>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</si>
  <si>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</si>
  <si>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</si>
  <si>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</si>
  <si>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</si>
  <si>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</si>
  <si>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</si>
  <si>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</si>
  <si>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</si>
  <si>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</si>
  <si>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</si>
  <si>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</si>
  <si>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</si>
  <si>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</si>
  <si>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</si>
  <si>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</si>
  <si>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</si>
  <si>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</si>
  <si>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</si>
  <si>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</si>
  <si>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</si>
  <si>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</si>
  <si>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</si>
  <si>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</si>
  <si>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</si>
  <si>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</si>
  <si>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</si>
  <si>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</si>
  <si>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</si>
  <si>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</si>
  <si>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</si>
  <si>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</si>
  <si>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</si>
  <si>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</si>
  <si>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</si>
  <si>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</si>
  <si>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</si>
  <si>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</si>
  <si>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</si>
  <si>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</si>
  <si>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</si>
  <si>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</si>
  <si>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</si>
  <si>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</si>
  <si>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</si>
  <si>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</si>
  <si>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</si>
  <si>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</si>
  <si>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</si>
  <si>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</si>
  <si>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</si>
  <si>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</si>
  <si>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</si>
  <si>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</si>
  <si>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</si>
  <si>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</si>
  <si>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</si>
  <si>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</si>
  <si>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</si>
  <si>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</si>
  <si>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</si>
  <si>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</si>
  <si>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</si>
  <si>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</si>
  <si>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</si>
  <si>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</si>
  <si>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</si>
  <si>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</si>
  <si>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</si>
  <si>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</si>
  <si>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</si>
  <si>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</si>
  <si>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</si>
  <si>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</si>
  <si>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</si>
  <si>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</si>
  <si>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</si>
  <si>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</si>
  <si>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</si>
  <si>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</si>
  <si>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</si>
  <si>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</si>
  <si>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</si>
  <si>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</si>
  <si>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</si>
  <si>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</si>
  <si>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</si>
  <si>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</si>
  <si>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</si>
  <si>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</si>
  <si>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</si>
  <si>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</si>
  <si>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</si>
  <si>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</si>
  <si>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</si>
  <si>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</si>
  <si>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</si>
  <si>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</si>
  <si>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</si>
  <si>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</si>
  <si>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</si>
  <si>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</si>
  <si>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</si>
  <si>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</si>
  <si>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</si>
  <si>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</si>
  <si>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</si>
  <si>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</si>
  <si>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</si>
  <si>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</si>
  <si>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</si>
  <si>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</si>
  <si>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</si>
  <si>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</si>
  <si>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</si>
  <si>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</si>
  <si>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</si>
  <si>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</si>
  <si>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</si>
  <si>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</si>
  <si>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</si>
  <si>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</si>
  <si>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</si>
  <si>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</si>
  <si>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</si>
  <si>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</si>
  <si>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</si>
  <si>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</si>
  <si>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</si>
  <si>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</si>
  <si>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</si>
  <si>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</si>
  <si>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</si>
  <si>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</si>
  <si>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</si>
  <si>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</si>
  <si>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</si>
  <si>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</si>
  <si>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</si>
  <si>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</si>
  <si>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</si>
  <si>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</si>
  <si>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</si>
  <si>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</si>
  <si>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</si>
  <si>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</si>
  <si>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</si>
  <si>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</si>
  <si>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</si>
  <si>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</si>
  <si>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</si>
  <si>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</si>
  <si>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</si>
  <si>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</si>
  <si>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</si>
  <si>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</si>
  <si>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</si>
  <si>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</si>
  <si>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</si>
  <si>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</si>
  <si>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</si>
  <si>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</si>
  <si>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</si>
  <si>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</si>
  <si>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</si>
  <si>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</si>
  <si>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</si>
  <si>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</si>
  <si>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</si>
  <si>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</si>
  <si>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</si>
  <si>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</si>
  <si>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</si>
  <si>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</si>
  <si>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</si>
  <si>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</si>
  <si>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</si>
  <si>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</si>
  <si>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</si>
  <si>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</si>
  <si>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</si>
  <si>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</si>
  <si>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</si>
  <si>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</si>
  <si>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</si>
  <si>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</si>
  <si>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</si>
  <si>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</si>
  <si>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</si>
  <si>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</si>
  <si>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</si>
  <si>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</si>
  <si>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</si>
  <si>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</si>
  <si>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</si>
  <si>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</si>
  <si>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</si>
  <si>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</si>
  <si>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</si>
  <si>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</si>
  <si>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</si>
  <si>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</si>
  <si>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</si>
  <si>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</si>
  <si>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</si>
  <si>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</si>
  <si>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</si>
  <si>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</si>
  <si>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</si>
  <si>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</si>
  <si>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</si>
  <si>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</si>
  <si>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</si>
  <si>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</si>
  <si>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</si>
  <si>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</si>
  <si>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</si>
  <si>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</si>
  <si>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</si>
  <si>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</si>
  <si>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</si>
  <si>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</si>
  <si>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</si>
  <si>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</si>
  <si>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</si>
  <si>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</si>
  <si>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</si>
  <si>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</si>
  <si>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</si>
  <si>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</si>
  <si>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</si>
  <si>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</si>
  <si>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</si>
  <si>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</si>
  <si>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</si>
  <si>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</si>
  <si>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</si>
  <si>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</si>
  <si>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</si>
  <si>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</si>
  <si>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</si>
  <si>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</si>
  <si>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</si>
  <si>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</si>
  <si>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</si>
  <si>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</si>
  <si>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</si>
  <si>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</si>
  <si>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</si>
  <si>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</si>
  <si>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</si>
  <si>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</si>
  <si>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</si>
  <si>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</si>
  <si>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</si>
  <si>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</si>
  <si>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</si>
  <si>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</si>
  <si>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</si>
  <si>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</si>
  <si>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</si>
  <si>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</si>
  <si>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</si>
  <si>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</si>
  <si>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</si>
  <si>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</si>
  <si>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</si>
  <si>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</si>
  <si>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</si>
  <si>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</si>
  <si>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</si>
  <si>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</si>
  <si>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</si>
  <si>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</si>
  <si>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</si>
  <si>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</si>
  <si>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</si>
  <si>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</si>
  <si>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</si>
  <si>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</si>
  <si>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</si>
  <si>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</si>
  <si>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</si>
  <si>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</si>
  <si>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</si>
  <si>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</si>
  <si>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</si>
  <si>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</si>
  <si>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</si>
  <si>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</si>
  <si>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</si>
  <si>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</si>
  <si>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</si>
  <si>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</si>
  <si>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</si>
  <si>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</si>
  <si>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</si>
  <si>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</si>
  <si>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</si>
  <si>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</si>
  <si>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</si>
  <si>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</si>
  <si>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</si>
  <si>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</si>
  <si>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</si>
  <si>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</si>
  <si>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</si>
  <si>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</si>
  <si>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</si>
  <si>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</si>
  <si>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</si>
  <si>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</si>
  <si>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</si>
  <si>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</si>
  <si>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</si>
  <si>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</si>
  <si>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</si>
  <si>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</si>
  <si>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</si>
  <si>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</si>
  <si>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</si>
  <si>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</si>
  <si>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</si>
  <si>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</si>
  <si>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</si>
  <si>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</si>
  <si>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</si>
  <si>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</si>
  <si>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</si>
  <si>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</si>
  <si>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</si>
  <si>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</si>
  <si>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</si>
  <si>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</si>
  <si>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</si>
  <si>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</si>
  <si>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</si>
  <si>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</si>
  <si>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</si>
  <si>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</si>
  <si>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</si>
  <si>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</si>
  <si>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</si>
  <si>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</si>
  <si>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</si>
  <si>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</si>
  <si>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</si>
  <si>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</si>
  <si>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</si>
  <si>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</si>
  <si>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</si>
  <si>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</si>
  <si>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</si>
  <si>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</si>
  <si>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</si>
  <si>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</si>
  <si>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</si>
  <si>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</si>
  <si>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</si>
  <si>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</si>
  <si>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</si>
  <si>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</si>
  <si>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</si>
  <si>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</si>
  <si>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</si>
  <si>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</si>
  <si>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</si>
  <si>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</si>
  <si>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</si>
  <si>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</si>
  <si>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</si>
  <si>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</si>
  <si>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</si>
  <si>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</si>
  <si>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</si>
  <si>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</si>
  <si>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</si>
  <si>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</si>
  <si>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</si>
  <si>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</si>
  <si>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</si>
  <si>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</si>
  <si>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</si>
  <si>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</si>
  <si>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</si>
  <si>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</si>
  <si>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</si>
  <si>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</si>
  <si>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</si>
  <si>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</si>
  <si>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</si>
  <si>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</si>
  <si>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</si>
  <si>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</si>
  <si>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</si>
  <si>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</si>
  <si>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</si>
  <si>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</si>
  <si>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</si>
  <si>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</si>
  <si>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</si>
  <si>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</si>
  <si>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</si>
  <si>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</si>
  <si>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</si>
  <si>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</si>
  <si>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</si>
  <si>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</si>
  <si>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</si>
  <si>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</si>
  <si>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</si>
  <si>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</si>
  <si>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</si>
  <si>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</si>
  <si>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</si>
  <si>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</si>
  <si>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</si>
  <si>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</si>
  <si>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</si>
  <si>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</si>
  <si>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</si>
  <si>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</si>
  <si>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</si>
  <si>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</si>
  <si>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</si>
  <si>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</si>
  <si>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</si>
  <si>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</si>
  <si>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</si>
  <si>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</si>
  <si>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</si>
  <si>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</si>
  <si>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</si>
  <si>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</si>
  <si>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</si>
  <si>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</si>
  <si>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</si>
  <si>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</si>
  <si>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</si>
  <si>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</si>
  <si>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</si>
  <si>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</si>
  <si>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</si>
  <si>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</si>
  <si>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</si>
  <si>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</si>
  <si>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</si>
  <si>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</si>
  <si>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</si>
  <si>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</si>
  <si>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</si>
  <si>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</si>
  <si>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</si>
  <si>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</si>
  <si>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</si>
  <si>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</si>
  <si>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</si>
  <si>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</si>
  <si>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</si>
  <si>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</si>
  <si>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</si>
  <si>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</si>
  <si>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</si>
  <si>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</si>
  <si>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</si>
  <si>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</si>
  <si>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</si>
  <si>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</si>
  <si>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</si>
  <si>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</si>
  <si>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</si>
  <si>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</si>
  <si>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</si>
  <si>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</si>
  <si>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</si>
  <si>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</si>
  <si>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</si>
  <si>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</si>
  <si>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</si>
  <si>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</si>
  <si>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</si>
  <si>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</si>
  <si>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</si>
  <si>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</si>
  <si>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</si>
  <si>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</si>
  <si>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</si>
  <si>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</si>
  <si>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</si>
  <si>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</si>
  <si>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</si>
  <si>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</si>
  <si>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</si>
  <si>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</si>
  <si>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</si>
  <si>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</si>
  <si>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</si>
  <si>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</si>
  <si>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</si>
  <si>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</si>
  <si>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</si>
  <si>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</si>
  <si>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</si>
  <si>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</si>
  <si>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</si>
  <si>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</si>
  <si>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</si>
  <si>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</si>
  <si>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</si>
  <si>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</si>
  <si>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</si>
  <si>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</si>
  <si>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</si>
  <si>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</si>
  <si>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</si>
  <si>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</si>
  <si>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</si>
  <si>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</si>
  <si>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</si>
  <si>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</si>
  <si>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</si>
  <si>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</si>
  <si>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</si>
  <si>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</si>
  <si>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</si>
  <si>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</si>
  <si>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</si>
  <si>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</si>
  <si>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</si>
  <si>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</si>
  <si>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</si>
  <si>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</si>
  <si>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</si>
  <si>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</si>
  <si>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</si>
  <si>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</si>
  <si>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</si>
  <si>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</si>
  <si>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</si>
  <si>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</si>
  <si>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</si>
  <si>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</si>
  <si>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</si>
  <si>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</si>
  <si>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</si>
  <si>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</si>
  <si>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</si>
  <si>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</si>
  <si>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</si>
  <si>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</si>
  <si>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</si>
  <si>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</si>
  <si>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</si>
  <si>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</si>
  <si>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</si>
  <si>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</si>
  <si>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</si>
  <si>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</si>
  <si>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</si>
  <si>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</si>
  <si>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</si>
  <si>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</si>
  <si>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</si>
  <si>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</si>
  <si>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</si>
  <si>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</si>
  <si>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</si>
  <si>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</si>
  <si>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</si>
  <si>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</si>
  <si>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</si>
  <si>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</si>
  <si>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</si>
  <si>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</si>
  <si>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</si>
  <si>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</si>
  <si>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</si>
  <si>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</si>
  <si>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</si>
  <si>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</si>
  <si>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</si>
  <si>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</si>
  <si>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</si>
  <si>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</si>
  <si>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</si>
  <si>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</si>
  <si>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</si>
  <si>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</si>
  <si>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</si>
  <si>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</si>
  <si>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</si>
  <si>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</si>
  <si>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</si>
  <si>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</si>
  <si>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</si>
  <si>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</si>
  <si>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</si>
  <si>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</si>
  <si>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</si>
  <si>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</si>
  <si>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</si>
  <si>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</si>
  <si>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</si>
  <si>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</si>
  <si>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</si>
  <si>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</si>
  <si>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</si>
  <si>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</si>
  <si>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</si>
  <si>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</si>
  <si>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</si>
  <si>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</si>
  <si>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</si>
  <si>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</si>
  <si>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</si>
  <si>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</si>
  <si>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</si>
  <si>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</si>
  <si>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</si>
  <si>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</si>
  <si>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</si>
  <si>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</si>
  <si>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</si>
  <si>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</si>
  <si>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</si>
  <si>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</si>
  <si>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</si>
  <si>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</si>
  <si>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</si>
  <si>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</si>
  <si>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</si>
  <si>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</si>
  <si>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</si>
  <si>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</si>
  <si>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</si>
  <si>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</si>
  <si>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</si>
  <si>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</si>
  <si>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</si>
  <si>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</si>
  <si>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</si>
  <si>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</si>
  <si>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</si>
  <si>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</si>
  <si>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</si>
  <si>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</si>
  <si>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</si>
  <si>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</si>
  <si>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</si>
  <si>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</si>
  <si>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</si>
  <si>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</si>
  <si>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</si>
  <si>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</si>
  <si>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</si>
  <si>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</si>
  <si>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</si>
  <si>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</si>
  <si>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</si>
  <si>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</si>
  <si>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</si>
  <si>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</si>
  <si>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</si>
  <si>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</si>
  <si>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</si>
  <si>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</si>
  <si>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</si>
  <si>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</si>
  <si>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</si>
  <si>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</si>
  <si>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</si>
  <si>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</si>
  <si>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</si>
  <si>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</si>
  <si>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</si>
  <si>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</si>
  <si>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</si>
  <si>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</si>
  <si>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</si>
  <si>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</si>
  <si>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</si>
  <si>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</si>
  <si>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</si>
  <si>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</si>
  <si>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</si>
  <si>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</si>
  <si>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</si>
  <si>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</si>
  <si>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</si>
  <si>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</si>
  <si>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</si>
  <si>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</si>
  <si>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</si>
  <si>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</si>
  <si>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</si>
  <si>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</si>
  <si>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</si>
  <si>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</si>
  <si>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</si>
  <si>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</si>
  <si>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</si>
  <si>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</si>
  <si>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</si>
  <si>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</si>
  <si>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</si>
  <si>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</si>
  <si>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</si>
  <si>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</si>
  <si>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</si>
  <si>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</si>
  <si>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</si>
  <si>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</si>
  <si>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</si>
  <si>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</si>
  <si>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</si>
  <si>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</si>
  <si>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</si>
  <si>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</si>
  <si>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</si>
  <si>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</si>
  <si>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</si>
  <si>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</si>
  <si>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</si>
  <si>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</si>
  <si>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</si>
  <si>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</si>
  <si>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</si>
  <si>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</si>
  <si>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</si>
  <si>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</si>
  <si>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</si>
  <si>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</si>
  <si>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</si>
  <si>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</si>
  <si>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</si>
  <si>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</si>
  <si>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</si>
  <si>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</si>
  <si>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</si>
  <si>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</si>
  <si>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</si>
  <si>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</si>
  <si>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</si>
  <si>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</si>
  <si>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</si>
  <si>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</si>
  <si>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</si>
  <si>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</si>
  <si>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</si>
  <si>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</si>
  <si>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</si>
  <si>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</si>
  <si>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</si>
  <si>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</si>
  <si>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</si>
  <si>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</si>
  <si>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</si>
  <si>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</si>
  <si>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</si>
  <si>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</si>
  <si>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</si>
  <si>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</si>
  <si>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</si>
  <si>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</si>
  <si>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</si>
  <si>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</si>
  <si>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</si>
  <si>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</si>
  <si>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</si>
  <si>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</si>
  <si>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</si>
  <si>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</si>
  <si>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</si>
  <si>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</si>
  <si>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</si>
  <si>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</si>
  <si>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</si>
  <si>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</si>
  <si>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</si>
  <si>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</si>
  <si>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</si>
  <si>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</si>
  <si>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</si>
  <si>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</si>
  <si>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</si>
  <si>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</si>
  <si>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</si>
  <si>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</si>
  <si>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</si>
  <si>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</si>
  <si>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</si>
  <si>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</si>
  <si>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</si>
  <si>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</si>
  <si>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</si>
  <si>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</si>
  <si>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</si>
  <si>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</si>
  <si>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</si>
  <si>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</si>
  <si>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</si>
  <si>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</si>
  <si>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</si>
  <si>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</si>
  <si>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</si>
  <si>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</si>
  <si>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</si>
  <si>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</si>
  <si>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</si>
  <si>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</si>
  <si>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</si>
  <si>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</si>
  <si>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</si>
  <si>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</si>
  <si>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</si>
  <si>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</si>
  <si>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</si>
  <si>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</si>
  <si>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</si>
  <si>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</si>
  <si>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</si>
  <si>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</si>
  <si>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</si>
  <si>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</si>
  <si>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</si>
  <si>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</si>
  <si>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</si>
  <si>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</si>
  <si>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</si>
  <si>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</si>
  <si>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</si>
  <si>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</si>
  <si>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</si>
  <si>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</si>
  <si>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</si>
  <si>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</si>
  <si>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</si>
  <si>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</si>
  <si>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</si>
  <si>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</si>
  <si>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</si>
  <si>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</si>
  <si>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</si>
  <si>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</si>
  <si>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</si>
  <si>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</si>
  <si>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</si>
  <si>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</si>
  <si>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</si>
  <si>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</si>
  <si>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</si>
  <si>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</si>
  <si>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</si>
  <si>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</si>
  <si>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</si>
  <si>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</si>
  <si>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</si>
  <si>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</si>
  <si>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</si>
  <si>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</si>
  <si>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</si>
  <si>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</si>
  <si>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</si>
  <si>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</si>
  <si>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</si>
  <si>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</si>
  <si>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</si>
  <si>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</si>
  <si>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</si>
  <si>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</si>
  <si>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</si>
  <si>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</si>
  <si>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</si>
  <si>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</si>
  <si>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</si>
  <si>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</si>
  <si>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</si>
  <si>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</si>
  <si>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</si>
  <si>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</si>
  <si>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</si>
  <si>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</si>
  <si>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</si>
  <si>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</si>
  <si>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</si>
  <si>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</si>
  <si>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</si>
  <si>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</si>
  <si>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</si>
  <si>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</si>
  <si>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</si>
  <si>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</si>
  <si>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</si>
  <si>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</si>
  <si>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</si>
  <si>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</si>
  <si>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</si>
  <si>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</si>
  <si>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</si>
  <si>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</si>
  <si>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</si>
  <si>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</si>
  <si>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</si>
  <si>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</si>
  <si>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</si>
  <si>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</si>
  <si>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</si>
  <si>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</si>
  <si>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</si>
  <si>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</si>
  <si>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</si>
  <si>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</si>
  <si>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</si>
  <si>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</si>
  <si>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</si>
  <si>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</si>
  <si>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</si>
  <si>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</si>
  <si>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</si>
  <si>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</si>
  <si>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</si>
  <si>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</si>
  <si>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</si>
  <si>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</si>
  <si>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</si>
  <si>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</si>
  <si>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</si>
  <si>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</si>
  <si>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</si>
  <si>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</si>
  <si>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</si>
  <si>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</si>
  <si>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</si>
  <si>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</si>
  <si>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</si>
  <si>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</si>
  <si>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</si>
  <si>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</si>
  <si>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</si>
  <si>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</si>
  <si>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</si>
  <si>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</si>
  <si>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</si>
  <si>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</si>
  <si>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</si>
  <si>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</si>
  <si>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</si>
  <si>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</si>
  <si>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</si>
  <si>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</si>
  <si>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</si>
  <si>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</si>
  <si>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</si>
  <si>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</si>
  <si>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</si>
  <si>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</si>
  <si>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</si>
  <si>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</si>
  <si>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</si>
  <si>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</si>
  <si>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</si>
  <si>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</si>
  <si>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</si>
  <si>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</si>
  <si>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</si>
  <si>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</si>
  <si>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</si>
  <si>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</si>
  <si>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</si>
  <si>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</si>
  <si>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</si>
  <si>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</si>
  <si>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</si>
  <si>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</si>
  <si>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</si>
  <si>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</si>
  <si>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</si>
  <si>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</si>
  <si>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</si>
  <si>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</si>
  <si>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</si>
  <si>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</si>
  <si>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</si>
  <si>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</si>
  <si>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</si>
  <si>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</si>
  <si>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</si>
  <si>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</si>
  <si>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</si>
  <si>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</si>
  <si>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</si>
  <si>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</si>
  <si>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</si>
  <si>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</si>
  <si>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</si>
  <si>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</si>
  <si>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</si>
  <si>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</si>
  <si>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</si>
  <si>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</si>
  <si>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</si>
  <si>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</si>
  <si>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</si>
  <si>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</si>
  <si>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</si>
  <si>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</si>
  <si>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</si>
  <si>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</si>
  <si>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</si>
  <si>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</si>
  <si>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</si>
  <si>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</si>
  <si>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</si>
  <si>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</si>
  <si>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</si>
  <si>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</si>
  <si>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</si>
  <si>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</si>
  <si>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</si>
  <si>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</si>
  <si>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</si>
  <si>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</si>
  <si>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</si>
  <si>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</si>
  <si>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</si>
  <si>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</si>
  <si>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</si>
  <si>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</si>
  <si>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</si>
  <si>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</si>
  <si>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</si>
  <si>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</si>
  <si>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</si>
  <si>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</si>
  <si>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</si>
  <si>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</si>
  <si>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</si>
  <si>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</si>
  <si>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</si>
  <si>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</si>
  <si>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</si>
  <si>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</si>
  <si>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</si>
  <si>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</si>
  <si>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</si>
  <si>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</si>
  <si>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</si>
  <si>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</si>
  <si>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</si>
  <si>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</si>
  <si>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</si>
  <si>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</si>
  <si>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</si>
  <si>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</si>
  <si>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</si>
  <si>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</si>
  <si>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</si>
  <si>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</si>
  <si>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</si>
  <si>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</si>
  <si>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</si>
  <si>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</si>
  <si>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</si>
  <si>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</si>
  <si>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</si>
  <si>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</si>
  <si>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</si>
  <si>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</si>
  <si>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</si>
  <si>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</si>
  <si>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</si>
  <si>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</si>
  <si>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</si>
  <si>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</si>
  <si>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</si>
  <si>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</si>
  <si>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</si>
  <si>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</si>
  <si>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</si>
  <si>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</si>
  <si>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</si>
  <si>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</si>
  <si>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</si>
  <si>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</si>
  <si>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</si>
  <si>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</si>
  <si>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</si>
  <si>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</si>
  <si>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</si>
  <si>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</si>
  <si>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</si>
  <si>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</si>
  <si>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</si>
  <si>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</si>
  <si>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</si>
  <si>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</si>
  <si>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</si>
  <si>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</si>
  <si>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</si>
  <si>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</si>
  <si>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</si>
  <si>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</si>
  <si>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</si>
  <si>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</si>
  <si>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</si>
  <si>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</si>
  <si>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</si>
  <si>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</si>
  <si>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</si>
  <si>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</si>
  <si>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</si>
  <si>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</si>
  <si>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</si>
  <si>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</si>
  <si>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</si>
  <si>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</si>
  <si>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</si>
  <si>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</si>
  <si>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</si>
  <si>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</si>
  <si>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</si>
  <si>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</si>
  <si>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</si>
  <si>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</si>
  <si>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</si>
  <si>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</si>
  <si>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</si>
  <si>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</si>
  <si>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</si>
  <si>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</si>
  <si>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</si>
  <si>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</si>
  <si>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</si>
  <si>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</si>
  <si>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</si>
  <si>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</si>
  <si>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</si>
  <si>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</si>
  <si>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</si>
  <si>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</si>
  <si>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</si>
  <si>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</si>
  <si>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</si>
  <si>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</si>
  <si>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</si>
  <si>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</si>
  <si>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</si>
  <si>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</si>
  <si>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</si>
  <si>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</si>
  <si>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</si>
  <si>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</si>
  <si>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</si>
  <si>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</si>
  <si>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</si>
  <si>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</si>
  <si>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</si>
  <si>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</si>
  <si>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</si>
  <si>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</si>
  <si>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</si>
  <si>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</si>
  <si>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</si>
  <si>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</si>
  <si>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</si>
  <si>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</si>
  <si>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</si>
  <si>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</si>
  <si>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</si>
  <si>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</si>
  <si>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</si>
  <si>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</si>
  <si>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</si>
  <si>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</si>
  <si>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</si>
  <si>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</si>
  <si>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</si>
  <si>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</si>
  <si>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</si>
  <si>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</si>
  <si>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</si>
  <si>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</si>
  <si>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</si>
  <si>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</si>
  <si>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</si>
  <si>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</si>
  <si>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</si>
  <si>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</si>
  <si>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</si>
  <si>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</si>
  <si>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</si>
  <si>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</si>
  <si>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</si>
  <si>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</si>
  <si>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</si>
  <si>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</si>
  <si>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</si>
  <si>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</si>
  <si>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</si>
  <si>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</si>
  <si>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</si>
  <si>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</si>
  <si>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</si>
  <si>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</si>
  <si>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</si>
  <si>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</si>
  <si>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</si>
  <si>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</si>
  <si>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</si>
  <si>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</si>
  <si>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</si>
  <si>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</si>
  <si>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</si>
  <si>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</si>
  <si>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</si>
  <si>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</si>
  <si>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</si>
  <si>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</si>
  <si>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</si>
  <si>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</si>
  <si>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</si>
  <si>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</si>
  <si>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</si>
  <si>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</si>
  <si>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</si>
  <si>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</si>
  <si>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</si>
  <si>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</si>
  <si>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</si>
  <si>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</si>
  <si>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</si>
  <si>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</si>
  <si>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</si>
  <si>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</si>
  <si>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</si>
  <si>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</si>
  <si>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</si>
  <si>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</si>
  <si>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</si>
  <si>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</si>
  <si>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</si>
  <si>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</si>
  <si>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</si>
  <si>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</si>
  <si>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</si>
  <si>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</si>
  <si>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</si>
  <si>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</si>
  <si>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</si>
  <si>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</si>
  <si>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</si>
  <si>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</si>
  <si>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</si>
  <si>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</si>
  <si>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</si>
  <si>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</si>
  <si>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</si>
  <si>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</si>
  <si>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</si>
  <si>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</si>
  <si>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</si>
  <si>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</si>
  <si>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</si>
  <si>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</si>
  <si>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</si>
  <si>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</si>
  <si>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</si>
  <si>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</si>
  <si>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</si>
  <si>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</si>
  <si>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</si>
  <si>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</si>
  <si>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</si>
  <si>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</si>
  <si>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</si>
  <si>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</si>
  <si>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</si>
  <si>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</si>
  <si>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</si>
  <si>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</si>
  <si>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</si>
  <si>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</si>
  <si>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</si>
  <si>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</si>
  <si>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</si>
  <si>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</si>
  <si>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</si>
  <si>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</si>
  <si>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</si>
  <si>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</si>
  <si>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</si>
  <si>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</si>
  <si>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</si>
  <si>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</si>
  <si>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</si>
  <si>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</si>
  <si>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</si>
  <si>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</si>
  <si>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</si>
  <si>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</si>
  <si>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</si>
  <si>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</si>
  <si>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</si>
  <si>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</si>
  <si>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</si>
  <si>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</si>
  <si>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</si>
  <si>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</si>
  <si>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</si>
  <si>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</si>
  <si>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</si>
  <si>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</si>
  <si>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</si>
  <si>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</si>
  <si>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</si>
  <si>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</si>
  <si>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</si>
  <si>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</si>
  <si>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</si>
  <si>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</si>
  <si>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</si>
  <si>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</si>
  <si>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</si>
  <si>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</si>
  <si>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</si>
  <si>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</si>
  <si>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</si>
  <si>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</si>
  <si>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</si>
  <si>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</si>
  <si>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</si>
  <si>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</si>
  <si>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</si>
  <si>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</si>
  <si>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</si>
  <si>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</si>
  <si>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</si>
  <si>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</si>
  <si>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</si>
  <si>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</si>
  <si>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</si>
  <si>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</si>
  <si>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</si>
  <si>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</si>
  <si>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</si>
  <si>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</si>
  <si>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</si>
  <si>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</si>
  <si>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</si>
  <si>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</si>
  <si>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</si>
  <si>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</si>
  <si>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</si>
  <si>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</si>
  <si>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</si>
  <si>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</si>
  <si>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</si>
  <si>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</si>
  <si>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</si>
  <si>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</si>
  <si>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</si>
  <si>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</si>
  <si>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</si>
  <si>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</si>
  <si>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</si>
  <si>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</si>
  <si>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</si>
  <si>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</si>
  <si>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</si>
  <si>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</si>
  <si>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</si>
  <si>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</si>
  <si>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</si>
  <si>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</si>
  <si>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</si>
  <si>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</si>
  <si>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</si>
  <si>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</si>
  <si>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</si>
  <si>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</si>
  <si>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</si>
  <si>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</si>
  <si>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</si>
  <si>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</si>
  <si>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</si>
  <si>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</si>
  <si>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</si>
  <si>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</si>
  <si>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</si>
  <si>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</si>
  <si>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</si>
  <si>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</si>
  <si>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</si>
  <si>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</si>
  <si>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</si>
  <si>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</si>
  <si>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</si>
  <si>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</si>
  <si>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</si>
  <si>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</si>
  <si>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</si>
  <si>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</si>
  <si>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</si>
  <si>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</si>
  <si>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</si>
  <si>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</si>
  <si>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</si>
  <si>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</si>
  <si>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</si>
  <si>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</si>
  <si>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</si>
  <si>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</si>
  <si>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</si>
  <si>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</si>
  <si>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</si>
  <si>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</si>
  <si>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</si>
  <si>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</si>
  <si>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</si>
  <si>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</si>
  <si>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</si>
  <si>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</si>
  <si>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</si>
  <si>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</si>
  <si>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</si>
  <si>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</si>
  <si>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</si>
  <si>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</si>
  <si>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</si>
  <si>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</si>
  <si>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</si>
  <si>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</si>
  <si>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</si>
  <si>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</si>
  <si>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</si>
  <si>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</si>
  <si>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</si>
  <si>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</si>
  <si>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</si>
  <si>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</si>
  <si>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</si>
  <si>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</si>
  <si>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</si>
  <si>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</si>
  <si>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</si>
  <si>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</si>
  <si>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</si>
  <si>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</si>
  <si>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</si>
  <si>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</si>
  <si>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</si>
  <si>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</si>
  <si>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</si>
  <si>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</si>
  <si>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</si>
  <si>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</si>
  <si>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</si>
  <si>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</si>
  <si>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</si>
  <si>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</si>
  <si>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</si>
  <si>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</si>
  <si>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</si>
  <si>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</si>
  <si>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</si>
  <si>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</si>
  <si>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</si>
  <si>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</si>
  <si>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</si>
  <si>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</si>
  <si>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</si>
  <si>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</si>
  <si>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</si>
  <si>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</si>
  <si>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</si>
  <si>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</si>
  <si>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</si>
  <si>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</si>
  <si>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</si>
  <si>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</si>
  <si>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</si>
  <si>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</si>
  <si>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</si>
  <si>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</si>
  <si>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</si>
  <si>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</si>
  <si>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</si>
  <si>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</si>
  <si>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</si>
  <si>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</si>
  <si>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</si>
  <si>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</si>
  <si>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</si>
  <si>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</si>
  <si>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</si>
  <si>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</si>
  <si>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</si>
  <si>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</si>
  <si>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</si>
  <si>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</si>
  <si>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</si>
  <si>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</si>
  <si>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</si>
  <si>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</si>
  <si>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</si>
  <si>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</si>
  <si>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</si>
  <si>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</si>
  <si>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</si>
  <si>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</si>
  <si>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</si>
  <si>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</si>
  <si>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</si>
  <si>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</si>
  <si>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</si>
  <si>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</si>
  <si>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</si>
  <si>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</si>
  <si>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</si>
  <si>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</si>
  <si>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</si>
  <si>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</si>
  <si>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</si>
  <si>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</si>
  <si>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</si>
  <si>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</si>
  <si>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</si>
  <si>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</si>
  <si>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</si>
  <si>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</si>
  <si>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</si>
  <si>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</si>
  <si>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</si>
  <si>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</si>
  <si>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</si>
  <si>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</si>
  <si>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</si>
  <si>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</si>
  <si>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</si>
  <si>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</si>
  <si>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</si>
  <si>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</si>
  <si>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</si>
  <si>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</si>
  <si>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</si>
  <si>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</si>
  <si>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</si>
  <si>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</si>
  <si>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</si>
  <si>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</si>
  <si>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</si>
  <si>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</si>
  <si>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</si>
  <si>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</si>
  <si>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</si>
  <si>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</si>
  <si>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</si>
  <si>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</si>
  <si>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</si>
  <si>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</si>
  <si>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</si>
  <si>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</si>
  <si>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</si>
  <si>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</si>
  <si>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</si>
  <si>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</si>
  <si>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</si>
  <si>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</si>
  <si>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</si>
  <si>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</si>
  <si>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</si>
  <si>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</si>
  <si>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</si>
  <si>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</si>
  <si>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</si>
  <si>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</si>
  <si>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</si>
  <si>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</si>
  <si>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</si>
  <si>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</si>
  <si>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</si>
  <si>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</si>
  <si>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</si>
  <si>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</si>
  <si>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</si>
  <si>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</si>
  <si>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</si>
  <si>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</si>
  <si>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</si>
  <si>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</si>
  <si>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</si>
  <si>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</si>
  <si>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</si>
  <si>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</si>
  <si>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</si>
  <si>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</si>
  <si>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</si>
  <si>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</si>
  <si>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</si>
  <si>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</si>
  <si>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</si>
  <si>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</si>
  <si>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</si>
  <si>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</si>
  <si>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</si>
  <si>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</si>
  <si>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</si>
  <si>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</si>
  <si>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</si>
  <si>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</si>
  <si>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</si>
  <si>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</si>
  <si>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</si>
  <si>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</si>
  <si>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</si>
  <si>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</si>
  <si>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</si>
  <si>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</si>
  <si>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</si>
  <si>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</si>
  <si>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</si>
  <si>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</si>
  <si>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</si>
  <si>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</si>
  <si>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</si>
  <si>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</si>
  <si>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</si>
  <si>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</si>
  <si>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</si>
  <si>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</si>
  <si>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</si>
  <si>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</si>
  <si>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</si>
  <si>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</si>
  <si>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</si>
  <si>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</si>
  <si>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</si>
  <si>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</si>
  <si>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</si>
  <si>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</si>
  <si>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</si>
  <si>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</si>
  <si>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</si>
  <si>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</si>
  <si>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</si>
  <si>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</si>
  <si>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</si>
  <si>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</si>
  <si>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</si>
  <si>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</si>
  <si>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</si>
  <si>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</si>
  <si>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</si>
  <si>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</si>
  <si>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</si>
  <si>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</si>
  <si>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</si>
  <si>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</si>
  <si>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</si>
  <si>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</si>
  <si>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</si>
  <si>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</si>
  <si>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</si>
  <si>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</si>
  <si>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</si>
  <si>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</si>
  <si>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</si>
  <si>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</si>
  <si>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</si>
  <si>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</si>
  <si>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</si>
  <si>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</si>
  <si>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</si>
  <si>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</si>
  <si>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</si>
  <si>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</si>
  <si>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</si>
  <si>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</si>
  <si>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</si>
  <si>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</si>
  <si>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</si>
  <si>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</si>
  <si>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</si>
  <si>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</si>
  <si>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</si>
  <si>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</si>
  <si>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</si>
  <si>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</si>
  <si>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</si>
  <si>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</si>
  <si>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</si>
  <si>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</si>
  <si>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</si>
  <si>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</si>
  <si>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</si>
  <si>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</si>
  <si>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</si>
  <si>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</si>
  <si>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</si>
  <si>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</si>
  <si>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</si>
  <si>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</si>
  <si>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</si>
  <si>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</si>
  <si>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</si>
  <si>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</si>
  <si>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</si>
  <si>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</si>
  <si>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</si>
  <si>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</si>
  <si>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</si>
  <si>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</si>
  <si>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</si>
  <si>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</si>
  <si>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</si>
  <si>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</si>
  <si>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</si>
  <si>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</si>
  <si>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</si>
  <si>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</si>
  <si>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</si>
  <si>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</si>
  <si>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</si>
  <si>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</si>
  <si>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</si>
  <si>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</si>
  <si>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</si>
  <si>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</si>
  <si>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</si>
  <si>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</si>
  <si>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</si>
  <si>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</si>
  <si>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</si>
  <si>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</si>
  <si>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</si>
  <si>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</si>
  <si>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</si>
  <si>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</si>
  <si>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</si>
  <si>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</si>
  <si>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</si>
  <si>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</si>
  <si>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</si>
  <si>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</si>
  <si>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</si>
  <si>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</si>
  <si>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</si>
  <si>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</si>
  <si>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</si>
  <si>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</si>
  <si>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</si>
  <si>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</si>
  <si>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</si>
  <si>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</si>
  <si>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</si>
  <si>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</si>
  <si>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</si>
  <si>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</si>
  <si>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</si>
  <si>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</si>
  <si>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</si>
  <si>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</si>
  <si>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</si>
  <si>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</si>
  <si>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</si>
  <si>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</si>
  <si>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</si>
  <si>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</si>
  <si>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</si>
  <si>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</si>
  <si>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</si>
  <si>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</si>
  <si>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</si>
  <si>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</si>
  <si>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</si>
  <si>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</si>
  <si>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</si>
  <si>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</si>
  <si>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</si>
  <si>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</si>
  <si>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</si>
  <si>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</si>
  <si>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</si>
  <si>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</si>
  <si>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</si>
  <si>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</si>
  <si>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</si>
  <si>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</si>
  <si>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</si>
  <si>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</si>
  <si>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</si>
  <si>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</si>
  <si>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</si>
  <si>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</si>
  <si>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</si>
  <si>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</si>
  <si>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</si>
  <si>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</si>
  <si>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</si>
  <si>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</si>
  <si>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</si>
  <si>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</si>
  <si>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</si>
  <si>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</si>
  <si>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</si>
  <si>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</si>
  <si>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</si>
  <si>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</si>
  <si>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</si>
  <si>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</si>
  <si>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</si>
  <si>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</si>
  <si>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</si>
  <si>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</si>
  <si>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</si>
  <si>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</si>
  <si>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</si>
  <si>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</si>
  <si>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</si>
  <si>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</si>
  <si>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</si>
  <si>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</si>
  <si>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</si>
  <si>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</si>
  <si>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</si>
  <si>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</si>
  <si>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</si>
  <si>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</si>
  <si>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</si>
  <si>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</si>
  <si>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</si>
  <si>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</si>
  <si>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</si>
  <si>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</si>
  <si>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</si>
  <si>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</si>
  <si>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</si>
  <si>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</si>
  <si>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</si>
  <si>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</si>
  <si>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</si>
  <si>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</si>
  <si>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</si>
  <si>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</si>
  <si>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</si>
  <si>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</si>
  <si>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</si>
  <si>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</si>
  <si>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</si>
  <si>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</si>
  <si>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</si>
  <si>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</si>
  <si>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</si>
  <si>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</si>
  <si>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</si>
  <si>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</si>
  <si>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</si>
  <si>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</si>
  <si>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</si>
  <si>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</si>
  <si>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</si>
  <si>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</si>
  <si>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</si>
  <si>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</si>
  <si>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</si>
  <si>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</si>
  <si>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</si>
  <si>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</si>
  <si>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</si>
  <si>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</si>
  <si>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</si>
  <si>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</si>
  <si>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</si>
  <si>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</si>
  <si>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</si>
  <si>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</si>
  <si>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</si>
  <si>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</si>
  <si>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</si>
  <si>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</si>
  <si>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</si>
  <si>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</si>
  <si>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</si>
  <si>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</si>
  <si>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</si>
  <si>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</si>
  <si>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</si>
  <si>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</si>
  <si>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</si>
  <si>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</si>
  <si>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</si>
  <si>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</si>
  <si>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</si>
  <si>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</si>
  <si>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</si>
  <si>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</si>
  <si>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</si>
  <si>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</si>
  <si>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</si>
  <si>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</si>
  <si>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</si>
  <si>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</si>
  <si>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</si>
  <si>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</si>
  <si>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</si>
  <si>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</si>
  <si>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</si>
  <si>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</si>
  <si>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</si>
  <si>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</si>
  <si>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</si>
  <si>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</si>
  <si>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</si>
  <si>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</si>
  <si>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</si>
  <si>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</si>
  <si>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</si>
  <si>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</si>
  <si>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</si>
  <si>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</si>
  <si>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</si>
  <si>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</si>
  <si>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</si>
  <si>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</si>
  <si>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</si>
  <si>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</si>
  <si>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</si>
  <si>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</si>
  <si>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</si>
  <si>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</si>
  <si>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</si>
  <si>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</si>
  <si>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</si>
  <si>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</si>
  <si>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</si>
  <si>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</si>
  <si>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</si>
  <si>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</si>
  <si>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</si>
  <si>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</si>
  <si>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</si>
  <si>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</si>
  <si>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</si>
  <si>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</si>
  <si>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</si>
  <si>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</si>
  <si>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</si>
  <si>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</si>
  <si>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</si>
  <si>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</si>
  <si>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</si>
  <si>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</si>
  <si>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</si>
  <si>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</si>
  <si>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</si>
  <si>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</si>
  <si>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</si>
  <si>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</si>
  <si>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</si>
  <si>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</si>
  <si>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</si>
  <si>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</si>
  <si>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</si>
  <si>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</si>
  <si>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</si>
  <si>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</si>
  <si>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</si>
  <si>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</si>
  <si>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</si>
  <si>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</si>
  <si>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</si>
  <si>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</si>
  <si>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</si>
  <si>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</si>
  <si>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</si>
  <si>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</si>
  <si>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</si>
  <si>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</si>
  <si>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</si>
  <si>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</si>
  <si>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</si>
  <si>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</si>
  <si>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</si>
  <si>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</si>
  <si>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</si>
  <si>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</si>
  <si>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</si>
  <si>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</si>
  <si>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</si>
  <si>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</si>
  <si>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</si>
  <si>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</si>
  <si>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</si>
  <si>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</si>
  <si>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</si>
  <si>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</si>
  <si>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</si>
  <si>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</si>
  <si>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</si>
  <si>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</si>
  <si>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</si>
  <si>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</si>
  <si>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</si>
  <si>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</si>
  <si>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</si>
  <si>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</si>
  <si>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</si>
  <si>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</si>
  <si>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</si>
  <si>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</si>
  <si>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</si>
  <si>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</si>
  <si>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</si>
  <si>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</si>
  <si>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</si>
  <si>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</si>
  <si>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</si>
  <si>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</si>
  <si>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</si>
  <si>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</si>
  <si>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</si>
  <si>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</si>
  <si>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</si>
  <si>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</si>
  <si>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</si>
  <si>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</si>
  <si>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</si>
  <si>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</si>
  <si>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</si>
  <si>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</si>
  <si>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</si>
  <si>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</si>
  <si>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</si>
  <si>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</si>
  <si>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</si>
  <si>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</si>
  <si>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</si>
  <si>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</si>
  <si>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</si>
  <si>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</si>
  <si>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</si>
  <si>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</si>
  <si>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</si>
  <si>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</si>
  <si>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</si>
  <si>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</si>
  <si>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</si>
  <si>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</si>
  <si>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</si>
  <si>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</si>
  <si>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</si>
  <si>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</si>
  <si>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</si>
  <si>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</si>
  <si>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</si>
  <si>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</si>
  <si>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</si>
  <si>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</si>
  <si>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</si>
  <si>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</si>
  <si>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</si>
  <si>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</si>
  <si>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</si>
  <si>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</si>
  <si>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</si>
  <si>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</si>
  <si>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</si>
  <si>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</si>
  <si>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</si>
  <si>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</si>
  <si>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</si>
  <si>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</si>
  <si>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</si>
  <si>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</si>
  <si>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</si>
  <si>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</si>
  <si>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</si>
  <si>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</si>
  <si>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</si>
  <si>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</si>
  <si>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</si>
  <si>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</si>
  <si>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</si>
  <si>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</si>
  <si>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</si>
  <si>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</si>
  <si>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</si>
  <si>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</si>
  <si>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</si>
  <si>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</si>
  <si>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</si>
  <si>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</si>
  <si>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</si>
  <si>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</si>
  <si>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</si>
  <si>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</si>
  <si>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</si>
  <si>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</si>
  <si>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</si>
  <si>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</si>
  <si>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</si>
  <si>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</si>
  <si>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</si>
  <si>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</si>
  <si>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</si>
  <si>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</si>
  <si>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</si>
  <si>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</si>
  <si>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</si>
  <si>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</si>
  <si>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</si>
  <si>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</si>
  <si>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</si>
  <si>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</si>
  <si>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</si>
  <si>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</si>
  <si>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</si>
  <si>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</si>
  <si>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</si>
  <si>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</si>
  <si>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</si>
  <si>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</si>
  <si>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</si>
  <si>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</si>
  <si>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</si>
  <si>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</si>
  <si>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</si>
  <si>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</si>
  <si>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</si>
  <si>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</si>
  <si>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</si>
  <si>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</si>
  <si>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</si>
  <si>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</si>
  <si>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</si>
  <si>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</si>
  <si>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</si>
  <si>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</si>
  <si>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</si>
  <si>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</si>
  <si>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</si>
  <si>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</si>
  <si>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</si>
  <si>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</si>
  <si>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</si>
  <si>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</si>
  <si>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</si>
  <si>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</si>
  <si>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</si>
  <si>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</si>
  <si>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</si>
  <si>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</si>
  <si>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</si>
  <si>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</si>
  <si>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</si>
  <si>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</si>
  <si>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</si>
  <si>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</si>
  <si>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</si>
  <si>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</si>
  <si>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</si>
  <si>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</si>
  <si>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</si>
  <si>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</si>
  <si>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</si>
  <si>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</si>
  <si>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</si>
  <si>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</si>
  <si>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</si>
  <si>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</si>
  <si>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</si>
  <si>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</si>
  <si>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</si>
  <si>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</si>
  <si>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</si>
  <si>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</si>
  <si>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</si>
  <si>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</si>
  <si>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</si>
  <si>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</si>
  <si>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</si>
  <si>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</si>
  <si>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</si>
  <si>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</si>
  <si>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</si>
  <si>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</si>
  <si>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</si>
  <si>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</si>
  <si>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</si>
  <si>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</si>
  <si>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</si>
  <si>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</si>
  <si>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</si>
  <si>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</si>
  <si>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</si>
  <si>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</si>
  <si>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</si>
  <si>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</si>
  <si>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</si>
  <si>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</si>
  <si>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</si>
  <si>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</si>
  <si>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</si>
  <si>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</si>
  <si>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</si>
  <si>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</si>
  <si>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</si>
  <si>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</si>
  <si>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</si>
  <si>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</si>
  <si>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</si>
  <si>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</si>
  <si>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</si>
  <si>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</si>
  <si>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</si>
  <si>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</si>
  <si>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</si>
  <si>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</si>
  <si>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</si>
  <si>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</si>
  <si>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</si>
  <si>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</si>
  <si>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</si>
  <si>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</si>
  <si>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</si>
  <si>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</si>
  <si>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</si>
  <si>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</si>
  <si>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</si>
  <si>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</si>
  <si>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</si>
  <si>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</si>
  <si>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</si>
  <si>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</si>
  <si>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</si>
  <si>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</si>
  <si>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</si>
  <si>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</si>
  <si>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</si>
  <si>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</si>
  <si>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</si>
  <si>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</si>
  <si>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</si>
  <si>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</si>
  <si>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</si>
  <si>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</si>
  <si>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</si>
  <si>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</si>
  <si>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</si>
  <si>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</si>
  <si>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</si>
  <si>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</si>
  <si>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</si>
  <si>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</si>
  <si>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</si>
  <si>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</si>
  <si>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</si>
  <si>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</si>
  <si>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</si>
  <si>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</si>
  <si>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</si>
  <si>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</si>
  <si>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</si>
  <si>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</si>
  <si>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</si>
  <si>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</si>
  <si>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</si>
  <si>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</si>
  <si>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</si>
  <si>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</si>
  <si>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</si>
  <si>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</si>
  <si>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</si>
  <si>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</si>
  <si>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</si>
  <si>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</si>
  <si>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</si>
  <si>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</si>
  <si>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</si>
  <si>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</si>
  <si>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</si>
  <si>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</si>
  <si>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</si>
  <si>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</si>
  <si>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</si>
  <si>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</si>
  <si>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</si>
  <si>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</si>
  <si>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</si>
  <si>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</si>
  <si>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</si>
  <si>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</si>
  <si>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</si>
  <si>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</si>
  <si>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</si>
  <si>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</si>
  <si>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</si>
  <si>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</si>
  <si>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</si>
  <si>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</si>
  <si>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</si>
  <si>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</si>
  <si>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</si>
  <si>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</si>
  <si>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</si>
  <si>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</si>
  <si>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</si>
  <si>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</si>
  <si>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</si>
  <si>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</si>
  <si>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</si>
  <si>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</si>
  <si>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</si>
  <si>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</si>
  <si>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</si>
  <si>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</si>
  <si>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</si>
  <si>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</si>
  <si>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</si>
  <si>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</si>
  <si>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</si>
  <si>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</si>
  <si>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</si>
  <si>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</si>
  <si>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</si>
  <si>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</si>
  <si>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</si>
  <si>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</si>
  <si>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</si>
  <si>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</si>
  <si>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</si>
  <si>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</si>
  <si>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</si>
  <si>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</si>
  <si>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</si>
  <si>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</si>
  <si>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</si>
  <si>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</si>
  <si>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</si>
  <si>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</si>
  <si>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</si>
  <si>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</si>
  <si>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</si>
  <si>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</si>
  <si>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</si>
  <si>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</si>
  <si>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</si>
  <si>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</si>
  <si>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</si>
  <si>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</si>
  <si>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</si>
  <si>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</si>
  <si>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</si>
  <si>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</si>
  <si>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</si>
  <si>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</si>
  <si>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</si>
  <si>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</si>
  <si>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</si>
  <si>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</si>
  <si>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</si>
  <si>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</si>
  <si>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</si>
  <si>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</si>
  <si>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</si>
  <si>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</si>
  <si>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</si>
  <si>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</si>
  <si>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</si>
  <si>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</si>
  <si>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</si>
  <si>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</si>
  <si>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</si>
  <si>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</si>
  <si>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</si>
  <si>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</si>
  <si>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</si>
  <si>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</si>
  <si>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</si>
  <si>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</si>
  <si>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</si>
  <si>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</si>
  <si>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</si>
  <si>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</si>
  <si>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</si>
  <si>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</si>
  <si>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</si>
  <si>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</si>
  <si>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</si>
  <si>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</si>
  <si>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</si>
  <si>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</si>
  <si>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</si>
  <si>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</si>
  <si>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</si>
  <si>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</si>
  <si>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</si>
  <si>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</si>
  <si>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</si>
  <si>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</si>
  <si>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</si>
  <si>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</si>
  <si>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</si>
  <si>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</si>
  <si>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</si>
  <si>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</si>
  <si>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</si>
  <si>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</si>
  <si>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</si>
  <si>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</si>
  <si>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</si>
  <si>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</si>
  <si>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</si>
  <si>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</si>
  <si>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</si>
  <si>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</si>
  <si>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</si>
  <si>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</si>
  <si>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</si>
  <si>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</si>
  <si>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</si>
  <si>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</si>
  <si>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</si>
  <si>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</si>
  <si>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</si>
  <si>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</si>
  <si>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</si>
  <si>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</si>
  <si>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</si>
  <si>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</si>
  <si>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</si>
  <si>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</si>
  <si>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</si>
  <si>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</si>
  <si>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</si>
  <si>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</si>
  <si>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</si>
  <si>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</si>
  <si>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</si>
  <si>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</si>
  <si>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</si>
  <si>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</si>
  <si>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</si>
  <si>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</si>
  <si>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</si>
  <si>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</si>
  <si>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</si>
  <si>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</si>
  <si>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</si>
  <si>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</si>
  <si>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</si>
  <si>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</si>
  <si>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</si>
  <si>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</si>
  <si>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</si>
  <si>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</si>
  <si>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</si>
  <si>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</si>
  <si>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</si>
  <si>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</si>
  <si>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</si>
  <si>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</si>
  <si>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</si>
  <si>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</si>
  <si>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</si>
  <si>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</si>
  <si>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</si>
  <si>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</si>
  <si>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</si>
  <si>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</si>
  <si>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</si>
  <si>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</si>
  <si>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</si>
  <si>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</si>
  <si>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</si>
  <si>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</si>
  <si>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</si>
  <si>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</si>
  <si>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</si>
  <si>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</si>
  <si>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</si>
  <si>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</si>
  <si>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</si>
  <si>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</si>
  <si>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</si>
  <si>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</si>
  <si>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</si>
  <si>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</si>
  <si>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</si>
  <si>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</si>
  <si>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</si>
  <si>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</si>
  <si>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</si>
  <si>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</si>
  <si>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</si>
  <si>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</si>
  <si>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</si>
  <si>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</si>
  <si>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</si>
  <si>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</si>
  <si>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</si>
  <si>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</si>
  <si>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</si>
  <si>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</si>
  <si>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</si>
  <si>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</si>
  <si>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</si>
  <si>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</si>
  <si>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</si>
  <si>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</si>
  <si>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</si>
  <si>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</si>
  <si>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</si>
  <si>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</si>
  <si>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</si>
  <si>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</si>
  <si>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</si>
  <si>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</si>
  <si>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</si>
  <si>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</si>
  <si>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</si>
  <si>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</si>
  <si>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</si>
  <si>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</si>
  <si>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</si>
  <si>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</si>
  <si>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</si>
  <si>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</si>
  <si>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</si>
  <si>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</si>
  <si>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</si>
  <si>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</si>
  <si>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</si>
  <si>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</si>
  <si>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</si>
  <si>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</si>
  <si>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</si>
  <si>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</si>
  <si>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</si>
  <si>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</si>
  <si>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</si>
  <si>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</si>
  <si>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</si>
  <si>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</si>
  <si>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</si>
  <si>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</si>
  <si>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</si>
  <si>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</si>
  <si>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</si>
  <si>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</si>
  <si>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</si>
  <si>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</si>
  <si>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</si>
  <si>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</si>
  <si>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</si>
  <si>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</si>
  <si>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</si>
  <si>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</si>
  <si>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</si>
  <si>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</si>
  <si>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</si>
  <si>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</si>
  <si>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</si>
  <si>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</si>
  <si>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</si>
  <si>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</si>
  <si>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</si>
  <si>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</si>
  <si>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</si>
  <si>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</si>
  <si>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</si>
  <si>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</si>
  <si>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</si>
  <si>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</si>
  <si>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</si>
  <si>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</si>
  <si>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</si>
  <si>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</si>
  <si>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</si>
  <si>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</si>
  <si>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</si>
  <si>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</si>
  <si>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</si>
  <si>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</si>
  <si>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</si>
  <si>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</si>
  <si>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</si>
  <si>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</si>
  <si>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</si>
  <si>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</si>
  <si>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</si>
  <si>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</si>
  <si>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</si>
  <si>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</si>
  <si>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</si>
  <si>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</si>
  <si>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</si>
  <si>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</si>
  <si>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</si>
  <si>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</si>
  <si>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</si>
  <si>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</si>
  <si>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</si>
  <si>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</si>
  <si>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</si>
  <si>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</si>
  <si>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</si>
  <si>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</si>
  <si>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</si>
  <si>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</si>
  <si>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</si>
  <si>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</si>
  <si>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</si>
  <si>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</si>
  <si>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</si>
  <si>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</si>
  <si>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</si>
  <si>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</si>
  <si>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</si>
  <si>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</si>
  <si>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</si>
  <si>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</si>
  <si>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</si>
  <si>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</si>
  <si>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</si>
  <si>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</si>
  <si>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</si>
  <si>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</si>
  <si>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</si>
  <si>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</si>
  <si>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</si>
  <si>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</si>
  <si>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</si>
  <si>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</si>
  <si>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</si>
  <si>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</si>
  <si>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</si>
  <si>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</si>
  <si>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</si>
  <si>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</si>
  <si>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</si>
  <si>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</si>
  <si>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</si>
  <si>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</si>
  <si>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</si>
  <si>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</si>
  <si>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</si>
  <si>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</si>
  <si>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</si>
  <si>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</si>
  <si>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</si>
  <si>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</si>
  <si>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</si>
  <si>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</si>
  <si>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</si>
  <si>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</si>
  <si>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</si>
  <si>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</si>
  <si>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</si>
  <si>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</si>
  <si>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</si>
  <si>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</si>
  <si>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</si>
  <si>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</si>
  <si>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</si>
  <si>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</si>
  <si>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</si>
  <si>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</si>
  <si>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</si>
  <si>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</si>
  <si>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</si>
  <si>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</si>
  <si>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</si>
  <si>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</si>
  <si>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</si>
  <si>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</si>
  <si>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</si>
  <si>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</si>
  <si>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</si>
  <si>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</si>
  <si>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</si>
  <si>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</si>
  <si>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</si>
  <si>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</si>
  <si>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</si>
  <si>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</si>
  <si>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</si>
  <si>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</si>
  <si>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</si>
  <si>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</si>
  <si>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</si>
  <si>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</si>
  <si>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</si>
  <si>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</si>
  <si>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</si>
  <si>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</si>
  <si>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</si>
  <si>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</si>
  <si>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</si>
  <si>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</si>
  <si>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</si>
  <si>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</si>
  <si>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</si>
  <si>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</si>
  <si>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</si>
  <si>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</si>
  <si>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</si>
  <si>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</si>
  <si>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</si>
  <si>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</si>
  <si>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</si>
  <si>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</si>
  <si>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</si>
  <si>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</si>
  <si>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</si>
  <si>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</si>
  <si>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</si>
  <si>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</si>
  <si>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</si>
  <si>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</si>
  <si>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</si>
  <si>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</si>
  <si>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</si>
  <si>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</si>
  <si>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</si>
  <si>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</si>
  <si>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</si>
  <si>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</si>
  <si>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</si>
  <si>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</si>
  <si>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</si>
  <si>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</si>
  <si>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</si>
  <si>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</si>
  <si>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</si>
  <si>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</si>
  <si>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</si>
  <si>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</si>
  <si>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</si>
  <si>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</si>
  <si>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</si>
  <si>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</si>
  <si>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</si>
  <si>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</si>
  <si>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</si>
  <si>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</si>
  <si>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</si>
  <si>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</si>
  <si>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</si>
  <si>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</si>
  <si>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</si>
  <si>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</si>
  <si>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</si>
  <si>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</si>
  <si>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</si>
  <si>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</si>
  <si>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</si>
  <si>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</si>
  <si>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</si>
  <si>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</si>
  <si>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</si>
  <si>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</si>
  <si>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</si>
  <si>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</si>
  <si>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</si>
  <si>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</si>
  <si>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</si>
  <si>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</si>
  <si>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</si>
  <si>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</si>
  <si>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</si>
  <si>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</si>
  <si>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</si>
  <si>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</si>
  <si>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</si>
  <si>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</si>
  <si>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</si>
  <si>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</si>
  <si>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</si>
  <si>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</si>
  <si>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</si>
  <si>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</si>
  <si>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</si>
  <si>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</si>
  <si>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</si>
  <si>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</si>
  <si>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</si>
  <si>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</si>
  <si>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</si>
  <si>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</si>
  <si>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</si>
  <si>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</si>
  <si>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</si>
  <si>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</si>
  <si>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</si>
  <si>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</si>
  <si>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</si>
  <si>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</si>
  <si>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</si>
  <si>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</si>
  <si>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</si>
  <si>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</si>
  <si>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</si>
  <si>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</si>
  <si>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</si>
  <si>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</si>
  <si>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</si>
  <si>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</si>
  <si>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</si>
  <si>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</si>
  <si>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</si>
  <si>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</si>
  <si>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</si>
  <si>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</si>
  <si>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</si>
  <si>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</si>
  <si>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</si>
  <si>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</si>
  <si>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</si>
  <si>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</si>
  <si>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</si>
  <si>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</si>
  <si>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</si>
  <si>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</si>
  <si>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</si>
  <si>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</si>
  <si>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</si>
  <si>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</si>
  <si>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</si>
  <si>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</si>
  <si>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</si>
  <si>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</si>
  <si>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</si>
  <si>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</si>
  <si>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</si>
  <si>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</si>
  <si>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</si>
  <si>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</si>
  <si>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</si>
  <si>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</si>
  <si>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</si>
  <si>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</si>
  <si>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</si>
  <si>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</si>
  <si>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</si>
  <si>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</si>
  <si>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</si>
  <si>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</si>
  <si>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</si>
  <si>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</si>
  <si>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</si>
  <si>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</si>
  <si>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</si>
  <si>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</si>
  <si>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</si>
  <si>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</si>
  <si>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</si>
  <si>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</si>
  <si>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</si>
  <si>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</si>
  <si>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</si>
  <si>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</si>
  <si>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</si>
  <si>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</si>
  <si>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</si>
  <si>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</si>
  <si>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</si>
  <si>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</si>
  <si>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</si>
  <si>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</si>
  <si>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</si>
  <si>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</si>
  <si>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</si>
  <si>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</si>
  <si>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</si>
  <si>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</si>
  <si>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</si>
  <si>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</si>
  <si>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</si>
  <si>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</si>
  <si>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</si>
  <si>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</si>
  <si>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</si>
  <si>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</si>
  <si>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</si>
  <si>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</si>
  <si>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</si>
  <si>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</si>
  <si>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</si>
  <si>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</si>
  <si>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</si>
  <si>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</si>
  <si>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</si>
  <si>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</si>
  <si>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</si>
  <si>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</si>
  <si>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</si>
  <si>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</si>
  <si>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</si>
  <si>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</si>
  <si>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</si>
  <si>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</si>
  <si>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</si>
  <si>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</si>
  <si>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</si>
  <si>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</si>
  <si>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</si>
  <si>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</si>
  <si>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</si>
  <si>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</si>
  <si>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</si>
  <si>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</si>
  <si>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</si>
  <si>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</si>
  <si>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</si>
  <si>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</si>
  <si>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</si>
  <si>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</si>
  <si>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</si>
  <si>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</si>
  <si>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</si>
  <si>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</si>
  <si>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</si>
  <si>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</si>
  <si>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</si>
  <si>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</si>
  <si>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</si>
  <si>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</si>
  <si>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</si>
  <si>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</si>
  <si>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</si>
  <si>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</si>
  <si>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</si>
  <si>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</si>
  <si>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</si>
  <si>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</si>
  <si>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</si>
  <si>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</si>
  <si>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</si>
  <si>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</si>
  <si>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</si>
  <si>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</si>
  <si>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</si>
  <si>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</si>
  <si>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</si>
  <si>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</si>
  <si>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</si>
  <si>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</si>
  <si>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</si>
  <si>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</si>
  <si>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</si>
  <si>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</si>
  <si>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</si>
  <si>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</si>
  <si>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</si>
  <si>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</si>
  <si>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</si>
  <si>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</si>
  <si>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</si>
  <si>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</si>
  <si>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</si>
  <si>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</si>
  <si>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</si>
  <si>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</si>
  <si>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</si>
  <si>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</si>
  <si>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</si>
  <si>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</si>
  <si>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</si>
  <si>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</si>
  <si>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</si>
  <si>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</si>
  <si>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</si>
  <si>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</si>
  <si>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</si>
  <si>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</si>
  <si>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</si>
  <si>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</si>
  <si>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</si>
  <si>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</si>
  <si>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</si>
  <si>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</si>
  <si>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</si>
  <si>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</si>
  <si>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</si>
  <si>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</si>
  <si>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</si>
  <si>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</si>
  <si>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</si>
  <si>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</si>
  <si>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</si>
  <si>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</si>
  <si>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</si>
  <si>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</si>
  <si>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</si>
  <si>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</si>
  <si>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</si>
  <si>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</si>
  <si>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</si>
  <si>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</si>
  <si>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</si>
  <si>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</si>
  <si>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</si>
  <si>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</si>
  <si>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</si>
  <si>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</si>
  <si>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</si>
  <si>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</si>
  <si>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</si>
  <si>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</si>
  <si>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</si>
  <si>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</si>
  <si>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</si>
  <si>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</si>
  <si>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</si>
  <si>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</si>
  <si>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</si>
  <si>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</si>
  <si>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</si>
  <si>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</si>
  <si>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</si>
  <si>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</si>
  <si>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</si>
  <si>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</si>
  <si>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</si>
  <si>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</si>
  <si>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</si>
  <si>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</si>
  <si>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</si>
  <si>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</si>
  <si>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</si>
  <si>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</si>
  <si>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</si>
  <si>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</si>
  <si>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</si>
  <si>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</si>
  <si>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</si>
  <si>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</si>
  <si>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</si>
  <si>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</si>
  <si>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</si>
  <si>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</si>
  <si>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</si>
  <si>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</si>
  <si>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</si>
  <si>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</si>
  <si>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</si>
  <si>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</si>
  <si>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</si>
  <si>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</si>
  <si>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</si>
  <si>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</si>
  <si>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</si>
  <si>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</si>
  <si>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</si>
  <si>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</si>
  <si>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</si>
  <si>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</si>
  <si>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</si>
  <si>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</si>
  <si>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</si>
  <si>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</si>
  <si>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</si>
  <si>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</si>
  <si>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</si>
  <si>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</si>
  <si>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</si>
  <si>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</si>
  <si>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</si>
  <si>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</si>
  <si>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</si>
  <si>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</si>
  <si>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</si>
  <si>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</si>
  <si>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</si>
  <si>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</si>
  <si>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</si>
  <si>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</si>
  <si>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</si>
  <si>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</si>
  <si>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</si>
  <si>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</si>
  <si>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</si>
  <si>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</si>
  <si>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</si>
  <si>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</si>
  <si>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</si>
  <si>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</si>
  <si>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</si>
  <si>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</si>
  <si>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</si>
  <si>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</si>
  <si>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</si>
  <si>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</si>
  <si>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</si>
  <si>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</si>
  <si>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</si>
  <si>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</si>
  <si>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</si>
  <si>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</si>
  <si>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</si>
  <si>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</si>
  <si>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</si>
  <si>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</si>
  <si>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</si>
  <si>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</si>
  <si>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</si>
  <si>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</si>
  <si>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</si>
  <si>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</si>
  <si>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</si>
  <si>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</si>
  <si>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</si>
  <si>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</si>
  <si>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</si>
  <si>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</si>
  <si>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</si>
  <si>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</si>
  <si>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</si>
  <si>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</si>
  <si>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</si>
  <si>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</si>
  <si>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</si>
  <si>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</si>
  <si>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</si>
  <si>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</si>
  <si>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</si>
  <si>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</si>
  <si>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</si>
  <si>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</si>
  <si>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</si>
  <si>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</si>
  <si>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</si>
  <si>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</si>
  <si>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</si>
  <si>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</si>
  <si>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</si>
  <si>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</si>
  <si>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</si>
  <si>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</si>
  <si>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</si>
  <si>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</si>
  <si>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</si>
  <si>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</si>
  <si>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</si>
  <si>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</si>
  <si>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</si>
  <si>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</si>
  <si>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</si>
  <si>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</si>
  <si>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</si>
  <si>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</si>
  <si>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</si>
  <si>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</si>
  <si>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</si>
  <si>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</si>
  <si>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</si>
  <si>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</si>
  <si>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</si>
  <si>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</si>
  <si>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</si>
  <si>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</si>
  <si>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</si>
  <si>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</si>
  <si>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</si>
  <si>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</si>
  <si>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</si>
  <si>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</si>
  <si>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</si>
  <si>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</si>
  <si>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</si>
  <si>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</si>
  <si>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</si>
  <si>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</si>
  <si>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</si>
  <si>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</si>
  <si>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</si>
  <si>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</si>
  <si>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</si>
  <si>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</si>
  <si>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</si>
  <si>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</si>
  <si>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</si>
  <si>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</si>
  <si>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</si>
  <si>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</si>
  <si>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</si>
  <si>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</si>
  <si>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</si>
  <si>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</si>
  <si>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</si>
  <si>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</si>
  <si>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</si>
  <si>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</si>
  <si>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</si>
  <si>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</si>
  <si>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</si>
  <si>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</si>
  <si>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</si>
  <si>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</si>
  <si>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</si>
  <si>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</si>
  <si>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</si>
  <si>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</si>
  <si>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</si>
  <si>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</si>
  <si>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</si>
  <si>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</si>
  <si>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</si>
  <si>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</si>
  <si>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</si>
  <si>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</si>
  <si>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</si>
  <si>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</si>
  <si>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</si>
  <si>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</si>
  <si>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</si>
  <si>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</si>
  <si>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</si>
  <si>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</si>
  <si>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</si>
  <si>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</si>
  <si>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</si>
  <si>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</si>
  <si>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</si>
  <si>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</si>
  <si>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</si>
  <si>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</si>
  <si>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</si>
  <si>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</si>
  <si>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</si>
  <si>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</si>
  <si>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</si>
  <si>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</si>
  <si>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</si>
  <si>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</si>
  <si>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</si>
  <si>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</si>
  <si>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</si>
  <si>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</si>
  <si>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</si>
  <si>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</si>
  <si>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</si>
  <si>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</si>
  <si>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</si>
  <si>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</si>
  <si>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</si>
  <si>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</si>
  <si>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</si>
  <si>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</si>
  <si>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</si>
  <si>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</si>
  <si>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</si>
  <si>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</si>
  <si>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</si>
  <si>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</si>
  <si>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</si>
  <si>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</si>
  <si>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</si>
  <si>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</si>
  <si>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</si>
  <si>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</si>
  <si>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</si>
  <si>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</si>
  <si>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</si>
  <si>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</si>
  <si>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</si>
  <si>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</si>
  <si>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</si>
  <si>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</si>
  <si>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</si>
  <si>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</si>
  <si>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</si>
  <si>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</si>
  <si>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</si>
  <si>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</si>
  <si>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</si>
  <si>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</si>
  <si>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</si>
  <si>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</si>
  <si>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</si>
  <si>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</si>
  <si>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</si>
  <si>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</si>
  <si>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</si>
  <si>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</si>
  <si>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</si>
  <si>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</si>
  <si>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</si>
  <si>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</si>
  <si>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</si>
  <si>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</si>
  <si>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</si>
  <si>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</si>
  <si>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</si>
  <si>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</si>
  <si>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</si>
  <si>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</si>
  <si>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</si>
  <si>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</si>
  <si>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</si>
  <si>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</si>
  <si>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</si>
  <si>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</si>
  <si>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</si>
  <si>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</si>
  <si>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</si>
  <si>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</si>
  <si>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</si>
  <si>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</si>
  <si>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</si>
  <si>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</si>
  <si>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</si>
  <si>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</si>
  <si>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</si>
  <si>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</si>
  <si>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</si>
  <si>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</si>
  <si>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</si>
  <si>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</si>
  <si>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</si>
  <si>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</si>
  <si>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</si>
  <si>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</si>
  <si>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</si>
  <si>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</si>
  <si>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</si>
  <si>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</si>
  <si>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</si>
  <si>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</si>
  <si>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</si>
  <si>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</si>
  <si>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</si>
  <si>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</si>
  <si>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</si>
  <si>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</si>
  <si>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</si>
  <si>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</si>
  <si>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</si>
  <si>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</si>
  <si>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</si>
  <si>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</si>
  <si>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</si>
  <si>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</si>
  <si>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</si>
  <si>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</si>
  <si>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</si>
  <si>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</si>
  <si>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</si>
  <si>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</si>
  <si>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</si>
  <si>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</si>
  <si>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</si>
  <si>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</si>
  <si>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</si>
  <si>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</si>
  <si>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</si>
  <si>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</si>
  <si>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</si>
  <si>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</si>
  <si>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</si>
  <si>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</si>
  <si>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</si>
  <si>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</si>
  <si>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</si>
  <si>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</si>
  <si>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</si>
  <si>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</si>
  <si>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</si>
  <si>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</si>
  <si>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</si>
  <si>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</si>
  <si>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</si>
  <si>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</si>
  <si>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</si>
  <si>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</si>
  <si>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</si>
  <si>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</si>
  <si>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</si>
  <si>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</si>
  <si>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</si>
  <si>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</si>
  <si>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</si>
  <si>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</si>
  <si>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</si>
  <si>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</si>
  <si>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</si>
  <si>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</si>
  <si>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</si>
  <si>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</si>
  <si>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</si>
  <si>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</si>
  <si>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</si>
  <si>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</si>
  <si>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</si>
  <si>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</si>
  <si>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</si>
  <si>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</si>
  <si>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</si>
  <si>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</si>
  <si>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</si>
  <si>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</si>
  <si>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</si>
  <si>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</si>
  <si>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</si>
  <si>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</si>
  <si>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</si>
  <si>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</si>
  <si>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</si>
  <si>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</si>
  <si>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</si>
  <si>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</si>
  <si>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</si>
  <si>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</si>
  <si>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</si>
  <si>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</si>
  <si>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</si>
  <si>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</si>
  <si>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</si>
  <si>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</si>
  <si>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</si>
  <si>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</si>
  <si>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</si>
  <si>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</si>
  <si>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</si>
  <si>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</si>
  <si>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</si>
  <si>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</si>
  <si>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</si>
  <si>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</si>
  <si>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</si>
  <si>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</si>
  <si>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</si>
  <si>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</si>
  <si>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</si>
  <si>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</si>
  <si>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</si>
  <si>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</si>
  <si>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</si>
  <si>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</si>
  <si>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</si>
  <si>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</si>
  <si>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</si>
  <si>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</si>
  <si>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</si>
  <si>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</si>
  <si>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</si>
  <si>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</si>
  <si>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</si>
  <si>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</si>
  <si>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</si>
  <si>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</si>
  <si>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</si>
  <si>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</si>
  <si>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</si>
  <si>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</si>
  <si>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</si>
  <si>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</si>
  <si>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</si>
  <si>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</si>
  <si>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</si>
  <si>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</si>
  <si>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</si>
  <si>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</si>
  <si>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</si>
  <si>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</si>
  <si>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</si>
  <si>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</si>
  <si>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</si>
  <si>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</si>
  <si>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</si>
  <si>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</si>
  <si>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</si>
  <si>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</si>
  <si>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</si>
  <si>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</si>
  <si>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</si>
  <si>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</si>
  <si>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</si>
  <si>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</si>
  <si>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</si>
  <si>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</si>
  <si>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</si>
  <si>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</si>
  <si>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</si>
  <si>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</si>
  <si>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</si>
  <si>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</si>
  <si>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</si>
  <si>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</si>
  <si>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</si>
  <si>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</si>
  <si>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</si>
  <si>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</si>
  <si>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</si>
  <si>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</si>
  <si>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</si>
  <si>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</si>
  <si>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</si>
  <si>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</si>
  <si>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</si>
  <si>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</si>
  <si>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</si>
  <si>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</si>
  <si>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</si>
  <si>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</si>
  <si>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</si>
  <si>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</si>
  <si>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</si>
  <si>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</si>
  <si>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</si>
  <si>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</si>
  <si>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</si>
  <si>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</si>
  <si>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</si>
  <si>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</si>
  <si>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</si>
  <si>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</si>
  <si>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</si>
  <si>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</si>
  <si>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</si>
  <si>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</si>
  <si>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</si>
  <si>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</si>
  <si>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</si>
  <si>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</si>
  <si>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</si>
  <si>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</si>
  <si>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</si>
  <si>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</si>
  <si>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</si>
  <si>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</si>
  <si>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</si>
  <si>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</si>
  <si>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</si>
  <si>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</si>
  <si>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</si>
  <si>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</si>
  <si>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</si>
  <si>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</si>
  <si>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</si>
  <si>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</si>
  <si>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</si>
  <si>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</si>
  <si>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</si>
  <si>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</si>
  <si>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</si>
  <si>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</si>
  <si>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</si>
  <si>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</si>
  <si>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</si>
  <si>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</si>
  <si>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</si>
  <si>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</si>
  <si>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</si>
  <si>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</si>
  <si>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</si>
  <si>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</si>
  <si>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</si>
  <si>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</si>
  <si>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</si>
  <si>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</si>
  <si>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</si>
  <si>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</si>
  <si>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</si>
  <si>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</si>
  <si>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</si>
  <si>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</si>
  <si>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</si>
  <si>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</si>
  <si>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</si>
  <si>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</si>
  <si>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</si>
  <si>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</si>
  <si>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</si>
  <si>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</si>
  <si>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</si>
  <si>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</si>
  <si>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</si>
  <si>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</si>
  <si>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</si>
  <si>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</si>
  <si>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</si>
  <si>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</si>
  <si>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</si>
  <si>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</si>
  <si>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</si>
  <si>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</si>
  <si>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</si>
  <si>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</si>
  <si>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</si>
  <si>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</si>
  <si>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</si>
  <si>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</si>
  <si>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</si>
  <si>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</si>
  <si>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</si>
  <si>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</si>
  <si>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</si>
  <si>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</si>
  <si>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</si>
  <si>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</si>
  <si>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</si>
  <si>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</si>
  <si>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</si>
  <si>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</si>
  <si>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</si>
  <si>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</si>
  <si>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</si>
  <si>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</si>
  <si>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</si>
  <si>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</si>
  <si>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</si>
  <si>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</si>
  <si>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</si>
  <si>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</si>
  <si>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</si>
  <si>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</si>
  <si>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</si>
  <si>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</si>
  <si>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</si>
  <si>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</si>
  <si>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</si>
  <si>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</si>
  <si>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</si>
  <si>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</si>
  <si>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</si>
  <si>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</si>
  <si>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</si>
  <si>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</si>
  <si>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</si>
  <si>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</si>
  <si>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</si>
  <si>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</si>
  <si>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</si>
  <si>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</si>
  <si>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</si>
  <si>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</si>
  <si>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</si>
  <si>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</si>
  <si>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</si>
  <si>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</si>
  <si>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</si>
  <si>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</si>
  <si>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</si>
  <si>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</si>
  <si>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</si>
  <si>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</si>
  <si>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</si>
  <si>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</si>
  <si>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</si>
  <si>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</si>
  <si>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</si>
  <si>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</si>
  <si>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</si>
  <si>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</si>
  <si>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</si>
  <si>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</si>
  <si>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</si>
  <si>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</si>
  <si>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</si>
  <si>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</si>
  <si>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</si>
  <si>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</si>
  <si>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</si>
  <si>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</si>
  <si>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</si>
  <si>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</si>
  <si>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</si>
  <si>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</si>
  <si>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</si>
  <si>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</si>
  <si>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</si>
  <si>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</si>
  <si>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</si>
  <si>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</si>
  <si>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</si>
  <si>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</si>
  <si>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</si>
  <si>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</si>
  <si>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</si>
  <si>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</si>
  <si>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</si>
  <si>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</si>
  <si>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</si>
  <si>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</si>
  <si>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</si>
  <si>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</si>
  <si>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</si>
  <si>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</si>
  <si>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</si>
  <si>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</si>
  <si>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</si>
  <si>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</si>
  <si>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</si>
  <si>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</si>
  <si>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</si>
  <si>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</si>
  <si>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</si>
  <si>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</si>
  <si>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</si>
  <si>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</si>
  <si>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</si>
  <si>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</si>
  <si>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</si>
  <si>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</si>
  <si>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</si>
  <si>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</si>
  <si>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</si>
  <si>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</si>
  <si>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</si>
  <si>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</si>
  <si>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</si>
  <si>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</si>
  <si>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</si>
  <si>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</si>
  <si>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</si>
  <si>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</si>
  <si>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</si>
  <si>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</si>
  <si>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</si>
  <si>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</si>
  <si>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</si>
  <si>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</si>
  <si>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</si>
  <si>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</si>
  <si>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</si>
  <si>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</si>
  <si>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</si>
  <si>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</si>
  <si>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</si>
  <si>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</si>
  <si>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</si>
  <si>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</si>
  <si>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</si>
  <si>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</si>
  <si>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</si>
  <si>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</si>
  <si>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</si>
  <si>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</si>
  <si>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</si>
  <si>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</si>
  <si>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</si>
  <si>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</si>
  <si>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</si>
  <si>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</si>
  <si>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</si>
  <si>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</si>
  <si>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</si>
  <si>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</si>
  <si>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</si>
  <si>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</si>
  <si>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</si>
  <si>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</si>
  <si>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</si>
  <si>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</si>
  <si>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</si>
  <si>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</si>
  <si>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</si>
  <si>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</si>
  <si>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</si>
  <si>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</si>
  <si>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</si>
  <si>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</si>
  <si>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</si>
  <si>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</si>
  <si>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</si>
  <si>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</si>
  <si>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</si>
  <si>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</si>
  <si>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</si>
  <si>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</si>
  <si>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</si>
  <si>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</si>
  <si>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</si>
  <si>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</si>
  <si>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</si>
  <si>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</si>
  <si>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</si>
  <si>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</si>
  <si>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</si>
  <si>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</si>
  <si>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</si>
  <si>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</si>
  <si>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</si>
  <si>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</si>
  <si>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</si>
  <si>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</si>
  <si>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</si>
  <si>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</si>
  <si>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</si>
  <si>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</si>
  <si>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</si>
  <si>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</si>
  <si>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</si>
  <si>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</si>
  <si>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</si>
  <si>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</si>
  <si>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</si>
  <si>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</si>
  <si>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</si>
  <si>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</si>
  <si>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</si>
  <si>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</si>
  <si>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</si>
  <si>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</si>
  <si>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</si>
  <si>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</si>
  <si>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</si>
  <si>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</si>
  <si>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</si>
  <si>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</si>
  <si>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</si>
  <si>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</si>
  <si>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</si>
  <si>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</si>
  <si>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</si>
  <si>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</si>
  <si>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</si>
  <si>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</si>
  <si>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</si>
  <si>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</si>
  <si>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</si>
  <si>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</si>
  <si>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</si>
  <si>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</si>
  <si>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</si>
  <si>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</si>
  <si>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</si>
  <si>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</si>
  <si>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</si>
  <si>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</si>
  <si>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</si>
  <si>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</si>
  <si>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</si>
  <si>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</si>
  <si>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</si>
  <si>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</si>
  <si>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</si>
  <si>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</si>
  <si>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</si>
  <si>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</si>
  <si>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</si>
  <si>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</si>
  <si>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</si>
  <si>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</si>
  <si>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</si>
  <si>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</si>
  <si>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</si>
  <si>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</si>
  <si>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</si>
  <si>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</si>
  <si>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</si>
  <si>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</si>
  <si>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</si>
  <si>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</si>
  <si>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</si>
  <si>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</si>
  <si>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</si>
  <si>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</si>
  <si>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</si>
  <si>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</si>
  <si>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</si>
  <si>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</si>
  <si>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</si>
  <si>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</si>
  <si>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</si>
  <si>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</si>
  <si>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</si>
  <si>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</si>
  <si>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</si>
  <si>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</si>
  <si>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</si>
  <si>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</si>
  <si>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</si>
  <si>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</si>
  <si>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</si>
  <si>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</si>
  <si>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</si>
  <si>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</si>
  <si>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</si>
  <si>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</si>
  <si>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</si>
  <si>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</si>
  <si>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</si>
  <si>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</si>
  <si>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</si>
  <si>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</si>
  <si>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</si>
  <si>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</si>
  <si>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</si>
  <si>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</si>
  <si>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</si>
  <si>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</si>
  <si>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</si>
  <si>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</si>
  <si>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</si>
  <si>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</si>
  <si>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</si>
  <si>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</si>
  <si>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</si>
  <si>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</si>
  <si>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</si>
  <si>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</si>
  <si>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</si>
  <si>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</si>
  <si>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</si>
  <si>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</si>
  <si>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</si>
  <si>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</si>
  <si>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</si>
  <si>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</si>
  <si>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</si>
  <si>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</si>
  <si>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</si>
  <si>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</si>
  <si>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</si>
  <si>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</si>
  <si>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</si>
  <si>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</si>
  <si>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</si>
  <si>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</si>
  <si>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</si>
  <si>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</si>
  <si>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</si>
  <si>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</si>
  <si>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</si>
  <si>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</si>
  <si>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</si>
  <si>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</si>
  <si>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</si>
  <si>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</si>
  <si>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</si>
  <si>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</si>
  <si>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</si>
  <si>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</si>
  <si>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</si>
  <si>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</si>
  <si>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</si>
  <si>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</si>
  <si>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</si>
  <si>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</si>
  <si>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</si>
  <si>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</si>
  <si>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</si>
  <si>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</si>
  <si>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</si>
  <si>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</si>
  <si>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</si>
  <si>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</si>
  <si>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</si>
  <si>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</si>
  <si>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</si>
  <si>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</si>
  <si>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</si>
  <si>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</si>
  <si>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</si>
  <si>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</si>
  <si>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</si>
  <si>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</si>
  <si>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</si>
  <si>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</si>
  <si>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</si>
  <si>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</si>
  <si>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</si>
  <si>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</si>
  <si>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</si>
  <si>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</si>
  <si>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</si>
  <si>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</si>
  <si>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</si>
  <si>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</si>
  <si>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</si>
  <si>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</si>
  <si>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</si>
  <si>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</si>
  <si>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</si>
  <si>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</si>
  <si>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</si>
  <si>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</si>
  <si>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</si>
  <si>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</si>
  <si>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</si>
  <si>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</si>
  <si>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</si>
  <si>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</si>
  <si>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</si>
  <si>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</si>
  <si>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</si>
  <si>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</si>
  <si>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</si>
  <si>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</si>
  <si>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</si>
  <si>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</si>
  <si>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</si>
  <si>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</si>
  <si>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</si>
  <si>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</si>
  <si>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</si>
  <si>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</si>
  <si>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</si>
  <si>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</si>
  <si>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</si>
  <si>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</si>
  <si>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</si>
  <si>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</si>
  <si>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</si>
  <si>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</si>
  <si>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</si>
  <si>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</si>
  <si>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</si>
  <si>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</si>
  <si>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</si>
  <si>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</si>
  <si>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</si>
  <si>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</si>
  <si>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</si>
  <si>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</si>
  <si>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</si>
  <si>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</si>
  <si>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</si>
  <si>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</si>
  <si>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</si>
  <si>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</si>
  <si>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</si>
  <si>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</si>
  <si>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</si>
  <si>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</si>
  <si>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</si>
  <si>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</si>
  <si>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</si>
  <si>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</si>
  <si>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</si>
  <si>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</si>
  <si>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</si>
  <si>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</si>
  <si>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</si>
  <si>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</si>
  <si>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</si>
  <si>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</si>
  <si>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</si>
  <si>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</si>
  <si>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</si>
  <si>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</si>
  <si>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</si>
  <si>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</si>
  <si>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</si>
  <si>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</si>
  <si>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</si>
  <si>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</si>
  <si>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</si>
  <si>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</si>
  <si>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</si>
  <si>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</si>
  <si>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</si>
  <si>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</si>
  <si>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</si>
  <si>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</si>
  <si>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</si>
  <si>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</si>
  <si>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</si>
  <si>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</si>
  <si>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</si>
  <si>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</si>
  <si>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</si>
  <si>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</si>
  <si>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</si>
  <si>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</si>
  <si>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</si>
  <si>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</si>
  <si>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</si>
  <si>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</si>
  <si>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</si>
  <si>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</si>
  <si>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</si>
  <si>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</si>
  <si>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</si>
  <si>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</si>
  <si>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</si>
  <si>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</si>
  <si>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</si>
  <si>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</si>
  <si>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</si>
  <si>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</si>
  <si>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</si>
  <si>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</si>
  <si>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</si>
  <si>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</si>
  <si>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</si>
  <si>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</si>
  <si>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</si>
  <si>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</si>
  <si>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</si>
  <si>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</si>
  <si>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</si>
  <si>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</si>
  <si>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</si>
  <si>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</si>
  <si>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</si>
  <si>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</si>
  <si>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</si>
  <si>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</si>
  <si>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</si>
  <si>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</si>
  <si>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</si>
  <si>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</si>
  <si>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</si>
  <si>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</si>
  <si>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</si>
  <si>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</si>
  <si>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</si>
  <si>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</si>
  <si>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</si>
  <si>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</si>
  <si>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</si>
  <si>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</si>
  <si>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</si>
  <si>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</si>
  <si>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</si>
  <si>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</si>
  <si>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</si>
  <si>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</si>
  <si>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</si>
  <si>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</si>
  <si>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</si>
  <si>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</si>
  <si>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</si>
  <si>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</si>
  <si>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</si>
  <si>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</si>
  <si>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</si>
  <si>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</si>
  <si>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</si>
  <si>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</si>
  <si>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</si>
  <si>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</si>
  <si>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</si>
  <si>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</si>
  <si>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</si>
  <si>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</si>
  <si>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</si>
  <si>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</si>
  <si>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</si>
  <si>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</si>
  <si>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</si>
  <si>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</si>
  <si>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</si>
  <si>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</si>
  <si>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</si>
  <si>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</si>
  <si>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</si>
  <si>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</si>
  <si>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</si>
  <si>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</si>
  <si>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</si>
  <si>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</si>
  <si>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</si>
  <si>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</si>
  <si>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</si>
  <si>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</si>
  <si>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</si>
  <si>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</si>
  <si>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</si>
  <si>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</si>
  <si>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</si>
  <si>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</si>
  <si>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</si>
  <si>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</si>
  <si>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</si>
  <si>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</si>
  <si>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</si>
  <si>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</si>
  <si>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</si>
  <si>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</si>
  <si>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</si>
  <si>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</si>
  <si>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</si>
  <si>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</si>
  <si>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</si>
  <si>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</si>
  <si>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</si>
  <si>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</si>
  <si>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</si>
  <si>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</si>
  <si>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</si>
  <si>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</si>
  <si>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</si>
  <si>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</si>
  <si>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</si>
  <si>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</si>
  <si>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</si>
  <si>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</si>
  <si>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</si>
  <si>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</si>
  <si>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</si>
  <si>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</si>
  <si>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</si>
  <si>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</si>
  <si>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</si>
  <si>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</si>
  <si>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</si>
  <si>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</si>
  <si>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</si>
  <si>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</si>
  <si>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</si>
  <si>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</si>
  <si>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</si>
  <si>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</si>
  <si>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</si>
  <si>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</si>
  <si>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</si>
  <si>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</si>
  <si>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</si>
  <si>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</si>
  <si>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</si>
  <si>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</si>
  <si>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</si>
  <si>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</si>
  <si>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</si>
  <si>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</si>
  <si>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</si>
  <si>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</si>
  <si>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</si>
  <si>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</si>
  <si>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</si>
  <si>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</si>
  <si>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</si>
  <si>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</si>
  <si>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</si>
  <si>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</si>
  <si>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</si>
  <si>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</si>
  <si>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</si>
  <si>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</si>
  <si>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</si>
  <si>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</si>
  <si>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</si>
  <si>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</si>
  <si>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</si>
  <si>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</si>
  <si>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</si>
  <si>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</si>
  <si>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</si>
  <si>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</si>
  <si>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</si>
  <si>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</si>
  <si>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</si>
  <si>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</si>
  <si>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</si>
  <si>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</si>
  <si>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</si>
  <si>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</si>
  <si>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</si>
  <si>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</si>
  <si>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</si>
  <si>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</si>
  <si>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</si>
  <si>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</si>
  <si>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</si>
  <si>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</si>
  <si>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</si>
  <si>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</si>
  <si>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</si>
  <si>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</si>
  <si>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</si>
  <si>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</si>
  <si>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</si>
  <si>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</si>
  <si>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</si>
  <si>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</si>
  <si>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</si>
  <si>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</si>
  <si>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</si>
  <si>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</si>
  <si>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</si>
  <si>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</si>
  <si>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</si>
  <si>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</si>
  <si>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</si>
  <si>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</si>
  <si>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</si>
  <si>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</si>
  <si>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</si>
  <si>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</si>
  <si>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</si>
  <si>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</si>
  <si>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</si>
  <si>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</si>
  <si>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</si>
  <si>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</si>
  <si>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</si>
  <si>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</si>
  <si>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</si>
  <si>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</si>
  <si>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</si>
  <si>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</si>
  <si>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</si>
  <si>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</si>
  <si>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</si>
  <si>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</si>
  <si>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</si>
  <si>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</si>
  <si>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</si>
  <si>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</si>
  <si>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</si>
  <si>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</si>
  <si>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</si>
  <si>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</si>
  <si>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</si>
  <si>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</si>
  <si>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</si>
  <si>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</si>
  <si>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</si>
  <si>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</si>
  <si>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</si>
  <si>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</si>
  <si>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</si>
  <si>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</si>
  <si>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</si>
  <si>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</si>
  <si>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</si>
  <si>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</si>
  <si>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</si>
  <si>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</si>
  <si>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</si>
  <si>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</si>
  <si>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</si>
  <si>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</si>
  <si>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</si>
  <si>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</si>
  <si>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</si>
  <si>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</si>
  <si>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</si>
  <si>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</si>
  <si>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</si>
  <si>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</si>
  <si>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</si>
  <si>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</si>
  <si>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</si>
  <si>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</si>
  <si>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</si>
  <si>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</si>
  <si>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</si>
  <si>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</si>
  <si>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</si>
  <si>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</si>
  <si>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</si>
  <si>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</si>
  <si>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</si>
  <si>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</si>
  <si>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</si>
  <si>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</si>
  <si>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</si>
  <si>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</si>
  <si>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</si>
  <si>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</si>
  <si>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</si>
  <si>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</si>
  <si>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</si>
  <si>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</si>
  <si>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</si>
  <si>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</si>
  <si>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</si>
  <si>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</si>
  <si>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</si>
  <si>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</si>
  <si>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</si>
  <si>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</si>
  <si>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</si>
  <si>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</si>
  <si>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</si>
  <si>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</si>
  <si>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</si>
  <si>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</si>
  <si>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</si>
  <si>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</si>
  <si>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</si>
  <si>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</si>
  <si>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</si>
  <si>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</si>
  <si>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</si>
  <si>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</si>
  <si>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</si>
  <si>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</si>
  <si>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</si>
  <si>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</si>
  <si>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</si>
  <si>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</si>
  <si>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</si>
  <si>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</si>
  <si>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</si>
  <si>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</si>
  <si>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</si>
  <si>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</si>
  <si>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</si>
  <si>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</si>
  <si>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</si>
  <si>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</si>
  <si>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</si>
  <si>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</si>
  <si>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</si>
  <si>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</si>
  <si>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</si>
  <si>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</si>
  <si>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</si>
  <si>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</si>
  <si>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</si>
  <si>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</si>
  <si>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</si>
  <si>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</si>
  <si>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</si>
  <si>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</si>
  <si>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</si>
  <si>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</si>
  <si>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</si>
  <si>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</si>
  <si>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</si>
  <si>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</si>
  <si>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</si>
  <si>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</si>
  <si>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</si>
  <si>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</si>
  <si>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</si>
  <si>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</si>
  <si>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</si>
  <si>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</si>
  <si>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</si>
  <si>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</si>
  <si>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</si>
  <si>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</si>
  <si>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</si>
  <si>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</si>
  <si>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</si>
  <si>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</si>
  <si>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</si>
  <si>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</si>
  <si>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</si>
  <si>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</si>
  <si>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</si>
  <si>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</si>
  <si>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</si>
  <si>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</si>
  <si>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</si>
  <si>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</si>
  <si>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</si>
  <si>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</si>
  <si>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</si>
  <si>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</si>
  <si>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</si>
  <si>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</si>
  <si>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</si>
  <si>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</si>
  <si>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</si>
  <si>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</si>
  <si>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</si>
  <si>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</si>
  <si>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</si>
  <si>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</si>
  <si>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</si>
  <si>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</si>
  <si>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</si>
  <si>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</si>
  <si>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</si>
  <si>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</si>
  <si>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</si>
  <si>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</si>
  <si>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</si>
  <si>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</si>
  <si>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</si>
  <si>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</si>
  <si>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</si>
  <si>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</si>
  <si>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</si>
  <si>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</si>
  <si>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</si>
  <si>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</si>
  <si>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</si>
  <si>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</si>
  <si>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</si>
  <si>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</si>
  <si>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</si>
  <si>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</si>
  <si>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</si>
  <si>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</si>
  <si>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</si>
  <si>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</si>
  <si>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</si>
  <si>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</si>
  <si>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</si>
  <si>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</si>
  <si>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</si>
  <si>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</si>
  <si>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</si>
  <si>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</si>
  <si>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</si>
  <si>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</si>
  <si>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</si>
  <si>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</si>
  <si>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</si>
  <si>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</si>
  <si>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</si>
  <si>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</si>
  <si>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</si>
  <si>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</si>
  <si>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</si>
  <si>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</si>
  <si>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</si>
  <si>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</si>
  <si>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</si>
  <si>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</si>
  <si>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</si>
  <si>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</si>
  <si>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</si>
  <si>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</si>
  <si>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</si>
  <si>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</si>
  <si>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</si>
  <si>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</si>
  <si>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</si>
  <si>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</si>
  <si>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</si>
  <si>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</si>
  <si>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</si>
  <si>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</si>
  <si>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</si>
  <si>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</si>
  <si>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</si>
  <si>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</si>
  <si>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</si>
  <si>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</si>
  <si>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</si>
  <si>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</si>
  <si>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</si>
  <si>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</si>
  <si>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</si>
  <si>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</si>
  <si>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</si>
  <si>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</si>
  <si>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</si>
  <si>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</si>
  <si>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</si>
  <si>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</si>
  <si>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</si>
  <si>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</si>
  <si>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</si>
  <si>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</si>
  <si>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</si>
  <si>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</si>
  <si>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</si>
  <si>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</si>
  <si>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</si>
  <si>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</si>
  <si>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</si>
  <si>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</si>
  <si>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</si>
  <si>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</si>
  <si>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</si>
  <si>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</si>
  <si>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</si>
  <si>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</si>
  <si>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</si>
  <si>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</si>
  <si>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</si>
  <si>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</si>
  <si>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</si>
  <si>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</si>
  <si>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</si>
  <si>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</si>
  <si>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</si>
  <si>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</si>
  <si>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</si>
  <si>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</si>
  <si>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</si>
  <si>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</si>
  <si>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</si>
  <si>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</si>
  <si>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</si>
  <si>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</si>
  <si>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</si>
  <si>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</si>
  <si>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</si>
  <si>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</si>
  <si>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</si>
  <si>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</si>
  <si>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</si>
  <si>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</si>
  <si>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</si>
  <si>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</si>
  <si>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</si>
  <si>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</si>
  <si>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</si>
  <si>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</si>
  <si>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</si>
  <si>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</si>
  <si>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</si>
  <si>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</si>
  <si>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</si>
  <si>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</si>
  <si>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</si>
  <si>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</si>
  <si>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</si>
  <si>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</si>
  <si>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</si>
  <si>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</si>
  <si>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</si>
  <si>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</si>
  <si>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</si>
  <si>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</si>
  <si>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</si>
  <si>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</si>
  <si>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</si>
  <si>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</si>
  <si>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</si>
  <si>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</si>
  <si>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</si>
  <si>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</si>
  <si>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</si>
  <si>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</si>
  <si>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</si>
  <si>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</si>
  <si>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</si>
  <si>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</si>
  <si>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</si>
  <si>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</si>
  <si>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</si>
  <si>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</si>
  <si>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</si>
  <si>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</si>
  <si>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</si>
  <si>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</si>
  <si>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</si>
  <si>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</si>
  <si>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</si>
  <si>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</si>
  <si>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</si>
  <si>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</si>
  <si>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</si>
  <si>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</si>
  <si>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</si>
  <si>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</si>
  <si>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</si>
  <si>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</si>
  <si>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</si>
  <si>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</si>
  <si>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</si>
  <si>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</si>
  <si>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</si>
  <si>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</si>
  <si>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</si>
  <si>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</si>
  <si>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</si>
  <si>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</si>
  <si>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</si>
  <si>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</si>
  <si>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</si>
  <si>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</si>
  <si>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</si>
  <si>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</si>
  <si>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</si>
  <si>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</si>
  <si>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</si>
  <si>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</si>
  <si>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</si>
  <si>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</si>
  <si>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</si>
  <si>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</si>
  <si>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</si>
  <si>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</si>
  <si>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</si>
  <si>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</si>
  <si>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</si>
  <si>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</si>
  <si>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</si>
  <si>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</si>
  <si>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</si>
  <si>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</si>
  <si>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</si>
  <si>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</si>
  <si>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</si>
  <si>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</si>
  <si>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</si>
  <si>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</si>
  <si>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</si>
  <si>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</si>
  <si>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</si>
  <si>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</si>
  <si>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</si>
  <si>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</si>
  <si>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</si>
  <si>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</si>
  <si>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</si>
  <si>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</si>
  <si>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</si>
  <si>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</si>
  <si>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</si>
  <si>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</si>
  <si>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</si>
  <si>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</si>
  <si>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</si>
  <si>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</si>
  <si>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</si>
  <si>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</si>
  <si>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</si>
  <si>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</si>
  <si>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</si>
  <si>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</si>
  <si>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</si>
  <si>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</si>
  <si>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</si>
  <si>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</si>
  <si>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</si>
  <si>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</si>
  <si>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</si>
  <si>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</si>
  <si>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</si>
  <si>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</si>
  <si>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</si>
  <si>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</si>
  <si>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</si>
  <si>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</si>
  <si>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</si>
  <si>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</si>
  <si>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</si>
  <si>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</si>
  <si>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</si>
  <si>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</si>
  <si>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</si>
  <si>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</si>
  <si>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</si>
  <si>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</si>
  <si>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</si>
  <si>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</si>
  <si>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</si>
  <si>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</si>
  <si>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</si>
  <si>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</si>
  <si>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</si>
  <si>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</si>
  <si>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</si>
  <si>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</si>
  <si>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</si>
  <si>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</si>
  <si>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</si>
  <si>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</si>
  <si>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</si>
  <si>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</si>
  <si>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</si>
  <si>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</si>
  <si>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</si>
  <si>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</si>
  <si>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</si>
  <si>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</si>
  <si>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</si>
  <si>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</si>
  <si>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</si>
  <si>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</si>
  <si>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</si>
  <si>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</si>
  <si>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</si>
  <si>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</si>
  <si>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</si>
  <si>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</si>
  <si>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</si>
  <si>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</si>
  <si>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</si>
  <si>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</si>
  <si>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</si>
  <si>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</si>
  <si>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</si>
  <si>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</si>
  <si>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</si>
  <si>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</si>
  <si>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</si>
  <si>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</si>
  <si>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</si>
  <si>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</si>
  <si>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</si>
  <si>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</si>
  <si>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</si>
  <si>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</si>
  <si>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</si>
  <si>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</si>
  <si>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</si>
  <si>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</si>
  <si>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</si>
  <si>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</si>
  <si>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</si>
  <si>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</si>
  <si>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</si>
  <si>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</si>
  <si>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</si>
  <si>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</si>
  <si>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</si>
  <si>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</si>
  <si>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</si>
  <si>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</si>
  <si>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</si>
  <si>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</si>
  <si>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</si>
  <si>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</si>
  <si>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</si>
  <si>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</si>
  <si>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</si>
  <si>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</si>
  <si>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</si>
  <si>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</si>
  <si>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</si>
  <si>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</si>
  <si>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</si>
  <si>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</si>
  <si>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</si>
  <si>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</si>
  <si>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</si>
  <si>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</si>
  <si>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</si>
  <si>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</si>
  <si>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</si>
  <si>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</si>
  <si>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</si>
  <si>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</si>
  <si>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</si>
  <si>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</si>
  <si>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</si>
  <si>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</si>
  <si>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</si>
  <si>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</si>
  <si>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</si>
  <si>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</si>
  <si>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</si>
  <si>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</si>
  <si>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</si>
  <si>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</si>
  <si>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</si>
  <si>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</si>
  <si>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</si>
  <si>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</si>
  <si>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</si>
  <si>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</si>
  <si>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</si>
  <si>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</si>
  <si>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</si>
  <si>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</si>
  <si>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</si>
  <si>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</si>
  <si>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</si>
  <si>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</si>
  <si>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</si>
  <si>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</si>
  <si>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</si>
  <si>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</si>
  <si>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</si>
  <si>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</si>
  <si>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</si>
  <si>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</si>
  <si>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</si>
  <si>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</si>
  <si>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</si>
  <si>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</si>
  <si>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</si>
  <si>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</si>
  <si>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</si>
  <si>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</si>
  <si>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</si>
  <si>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</si>
  <si>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</si>
  <si>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</si>
  <si>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</si>
  <si>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</si>
  <si>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</si>
  <si>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</si>
  <si>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</si>
  <si>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</si>
  <si>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</si>
  <si>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</si>
  <si>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</si>
  <si>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</si>
  <si>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</si>
  <si>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</si>
  <si>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</si>
  <si>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</si>
  <si>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</si>
  <si>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</si>
  <si>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</si>
  <si>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</si>
  <si>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</si>
  <si>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</si>
  <si>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</si>
  <si>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</si>
  <si>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</si>
  <si>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</si>
  <si>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</si>
  <si>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</si>
  <si>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</si>
  <si>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</si>
  <si>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</si>
  <si>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</si>
  <si>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</si>
  <si>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</si>
  <si>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</si>
  <si>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</si>
  <si>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</si>
  <si>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</si>
  <si>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</si>
  <si>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</si>
  <si>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</si>
  <si>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</si>
  <si>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</si>
  <si>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</si>
  <si>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</si>
  <si>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</si>
  <si>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</si>
  <si>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</si>
  <si>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</si>
  <si>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</si>
  <si>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</si>
  <si>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</si>
  <si>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</si>
  <si>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</si>
  <si>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</si>
  <si>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</si>
  <si>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</si>
  <si>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</si>
  <si>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</si>
  <si>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</si>
  <si>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</si>
  <si>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</si>
  <si>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</si>
  <si>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</si>
  <si>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</si>
  <si>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</si>
  <si>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</si>
  <si>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</si>
  <si>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</si>
  <si>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</si>
  <si>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</si>
  <si>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</si>
  <si>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</si>
  <si>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</si>
  <si>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</si>
  <si>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</si>
  <si>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</si>
  <si>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</si>
  <si>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</si>
  <si>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</si>
  <si>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</si>
  <si>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</si>
  <si>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</si>
  <si>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</si>
  <si>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</si>
  <si>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</si>
  <si>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</si>
  <si>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</si>
  <si>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</si>
  <si>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</si>
  <si>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</si>
  <si>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</si>
  <si>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</si>
  <si>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</si>
  <si>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</si>
  <si>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</si>
  <si>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</si>
  <si>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</si>
  <si>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</si>
  <si>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</si>
  <si>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</si>
  <si>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</si>
  <si>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</si>
  <si>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</si>
  <si>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</si>
  <si>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</si>
  <si>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</si>
  <si>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</si>
  <si>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</si>
  <si>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</si>
  <si>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</si>
  <si>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</si>
  <si>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</si>
  <si>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</si>
  <si>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</si>
  <si>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</si>
  <si>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</si>
  <si>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</si>
  <si>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</si>
  <si>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</si>
  <si>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</si>
  <si>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</si>
  <si>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</si>
  <si>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</si>
  <si>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</si>
  <si>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</si>
  <si>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</si>
  <si>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</si>
  <si>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</si>
  <si>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</si>
  <si>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</si>
  <si>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</si>
  <si>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</si>
  <si>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</si>
  <si>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</si>
  <si>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</si>
  <si>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</si>
  <si>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</si>
  <si>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</si>
  <si>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</si>
  <si>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</si>
  <si>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</si>
  <si>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</si>
  <si>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</si>
  <si>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</si>
  <si>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</si>
  <si>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</si>
  <si>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</si>
  <si>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</si>
  <si>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</si>
  <si>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</si>
  <si>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</si>
  <si>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</si>
  <si>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</si>
  <si>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</si>
  <si>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</si>
  <si>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</si>
  <si>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</si>
  <si>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</si>
  <si>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</si>
  <si>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</si>
  <si>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</si>
  <si>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</si>
  <si>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</si>
  <si>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</si>
  <si>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</si>
  <si>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</si>
  <si>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</si>
  <si>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</si>
  <si>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</si>
  <si>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</si>
  <si>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</si>
  <si>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</si>
  <si>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</si>
  <si>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</si>
  <si>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</si>
  <si>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</si>
  <si>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</si>
  <si>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</si>
  <si>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</si>
  <si>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</si>
  <si>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</si>
  <si>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</si>
  <si>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</si>
  <si>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</si>
  <si>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</si>
  <si>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</si>
  <si>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</si>
  <si>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</si>
  <si>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</si>
  <si>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</si>
  <si>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</si>
  <si>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</si>
  <si>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</si>
  <si>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</si>
  <si>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</si>
  <si>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</si>
  <si>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</si>
  <si>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</si>
  <si>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</si>
  <si>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</si>
  <si>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</si>
  <si>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</si>
  <si>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</si>
  <si>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</si>
  <si>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</si>
  <si>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</si>
  <si>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</si>
  <si>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</si>
  <si>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</si>
  <si>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</si>
  <si>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</si>
  <si>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</si>
  <si>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</si>
  <si>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</si>
  <si>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</si>
  <si>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</si>
  <si>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</si>
  <si>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</si>
  <si>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</si>
  <si>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</si>
  <si>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</si>
  <si>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</si>
  <si>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</si>
  <si>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</si>
  <si>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</si>
  <si>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</si>
  <si>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</si>
  <si>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</si>
  <si>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</si>
  <si>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</si>
  <si>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</si>
  <si>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</si>
  <si>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</si>
  <si>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</si>
  <si>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</si>
  <si>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</si>
  <si>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</si>
  <si>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</si>
  <si>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</si>
  <si>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</si>
  <si>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</si>
  <si>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</si>
  <si>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</si>
  <si>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</si>
  <si>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</si>
  <si>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</si>
  <si>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</si>
  <si>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</si>
  <si>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</si>
  <si>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</si>
  <si>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</si>
  <si>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</si>
  <si>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</si>
  <si>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</si>
  <si>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</si>
  <si>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</si>
  <si>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</si>
  <si>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</si>
  <si>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</si>
  <si>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</si>
  <si>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</si>
  <si>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</si>
  <si>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</si>
  <si>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</si>
  <si>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</si>
  <si>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</si>
  <si>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</si>
  <si>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</si>
  <si>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</si>
  <si>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</si>
  <si>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</si>
  <si>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</si>
  <si>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</si>
  <si>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</si>
  <si>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</si>
  <si>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</si>
  <si>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</si>
  <si>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</si>
  <si>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</si>
  <si>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</si>
  <si>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</si>
  <si>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</si>
  <si>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</si>
  <si>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</si>
  <si>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</si>
  <si>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</si>
  <si>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</si>
  <si>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</si>
  <si>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</si>
  <si>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</si>
  <si>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</si>
  <si>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</si>
  <si>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</si>
  <si>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</si>
  <si>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</si>
  <si>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</si>
  <si>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</si>
  <si>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</si>
  <si>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</si>
  <si>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</si>
  <si>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</si>
  <si>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</si>
  <si>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</si>
  <si>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</si>
  <si>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</si>
  <si>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</si>
  <si>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</si>
  <si>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</si>
  <si>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</si>
  <si>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</si>
  <si>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</si>
  <si>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</si>
  <si>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</si>
  <si>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</si>
  <si>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</si>
  <si>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</si>
  <si>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</si>
  <si>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</si>
  <si>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</si>
  <si>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</si>
  <si>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</si>
  <si>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</si>
  <si>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</si>
  <si>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</si>
  <si>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</si>
  <si>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</si>
  <si>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</si>
  <si>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</si>
  <si>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</si>
  <si>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</si>
  <si>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</si>
  <si>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</si>
  <si>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</si>
  <si>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</si>
  <si>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</si>
  <si>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</si>
  <si>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</si>
  <si>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</si>
  <si>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</si>
  <si>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</si>
  <si>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</si>
  <si>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</si>
  <si>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</si>
  <si>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</si>
  <si>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</si>
  <si>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</si>
  <si>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</si>
  <si>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</si>
  <si>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</si>
  <si>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</si>
  <si>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</si>
  <si>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</si>
  <si>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</si>
  <si>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</si>
  <si>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</si>
  <si>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</si>
  <si>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</si>
  <si>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</si>
  <si>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</si>
  <si>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</si>
  <si>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</si>
  <si>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</si>
  <si>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</si>
  <si>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</si>
  <si>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</si>
  <si>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</si>
  <si>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</si>
  <si>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</si>
  <si>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</si>
  <si>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</si>
  <si>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</si>
  <si>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</si>
  <si>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</si>
  <si>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</si>
  <si>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</si>
  <si>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</si>
  <si>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</si>
  <si>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</si>
  <si>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</si>
  <si>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</si>
  <si>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</si>
  <si>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</si>
  <si>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</si>
  <si>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</si>
  <si>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</si>
  <si>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</si>
  <si>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</si>
  <si>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</si>
  <si>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</si>
  <si>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</si>
  <si>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</si>
  <si>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</si>
  <si>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</si>
  <si>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</si>
  <si>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</si>
  <si>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</si>
  <si>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</si>
  <si>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</si>
  <si>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</si>
  <si>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</si>
  <si>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</si>
  <si>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</si>
  <si>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</si>
  <si>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</si>
  <si>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</si>
  <si>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</si>
  <si>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</si>
  <si>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</si>
  <si>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</si>
  <si>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</si>
  <si>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</si>
  <si>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</si>
  <si>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</si>
  <si>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</si>
  <si>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</si>
  <si>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</si>
  <si>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</si>
  <si>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</si>
  <si>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</si>
  <si>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</si>
  <si>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</si>
  <si>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</si>
  <si>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</si>
  <si>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</si>
  <si>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</si>
  <si>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</si>
  <si>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</si>
  <si>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</si>
  <si>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</si>
  <si>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</si>
  <si>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</si>
  <si>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</si>
  <si>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</si>
  <si>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</si>
  <si>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</si>
  <si>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</si>
  <si>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</si>
  <si>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</si>
  <si>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</si>
  <si>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</si>
  <si>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</si>
  <si>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</si>
  <si>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</si>
  <si>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</si>
  <si>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</si>
  <si>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</si>
  <si>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</si>
  <si>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</si>
  <si>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</si>
  <si>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</si>
  <si>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</si>
  <si>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</si>
  <si>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</si>
  <si>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</si>
  <si>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</si>
  <si>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</si>
  <si>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</si>
  <si>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</si>
  <si>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</si>
  <si>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</si>
  <si>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</si>
  <si>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</si>
  <si>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</si>
  <si>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</si>
  <si>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</si>
  <si>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</si>
  <si>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</si>
  <si>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</si>
  <si>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</si>
  <si>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</si>
  <si>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</si>
  <si>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</si>
  <si>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</si>
  <si>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</si>
  <si>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</si>
  <si>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</si>
  <si>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</si>
  <si>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</si>
  <si>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</si>
  <si>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</si>
  <si>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</si>
  <si>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</si>
  <si>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</si>
  <si>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</si>
  <si>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</si>
  <si>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</si>
  <si>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</si>
  <si>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</si>
  <si>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</si>
  <si>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</si>
  <si>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</si>
  <si>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</si>
  <si>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</si>
  <si>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</si>
  <si>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</si>
  <si>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</si>
  <si>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</si>
  <si>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</si>
  <si>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</si>
  <si>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</si>
  <si>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</si>
  <si>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</si>
  <si>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</si>
  <si>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</si>
  <si>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</si>
  <si>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</si>
  <si>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</si>
  <si>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</si>
  <si>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</si>
  <si>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</si>
  <si>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</si>
  <si>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</si>
  <si>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</si>
  <si>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</si>
  <si>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</si>
  <si>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</si>
  <si>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</si>
  <si>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</si>
  <si>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</si>
  <si>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</si>
  <si>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</si>
  <si>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</si>
  <si>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</si>
  <si>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</si>
  <si>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</si>
  <si>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</si>
  <si>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</si>
  <si>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</si>
  <si>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</si>
  <si>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</si>
  <si>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</si>
  <si>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</si>
  <si>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</si>
  <si>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</si>
  <si>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</si>
  <si>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</si>
  <si>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</si>
  <si>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</si>
  <si>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</si>
  <si>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</si>
  <si>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</si>
  <si>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</si>
  <si>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</si>
  <si>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</si>
  <si>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</si>
  <si>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</si>
  <si>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</si>
  <si>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</si>
  <si>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</si>
  <si>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</si>
  <si>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</si>
  <si>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</si>
  <si>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</si>
  <si>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</si>
  <si>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</si>
  <si>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</si>
  <si>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</si>
  <si>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</si>
  <si>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</si>
  <si>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</si>
  <si>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</si>
  <si>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</si>
  <si>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</si>
  <si>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</si>
  <si>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</si>
  <si>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</si>
  <si>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</si>
  <si>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</si>
  <si>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</si>
  <si>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</si>
  <si>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</si>
  <si>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</si>
  <si>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</si>
  <si>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</si>
  <si>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</si>
  <si>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</si>
  <si>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</si>
  <si>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</si>
  <si>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</si>
  <si>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</si>
  <si>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</si>
  <si>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</si>
  <si>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</si>
  <si>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</si>
  <si>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</si>
  <si>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</si>
  <si>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</si>
  <si>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</si>
  <si>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</si>
  <si>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</si>
  <si>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</si>
  <si>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</si>
  <si>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</si>
  <si>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</si>
  <si>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</si>
  <si>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</si>
  <si>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</si>
  <si>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</si>
  <si>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</si>
  <si>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</si>
  <si>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</si>
  <si>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</si>
  <si>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</si>
  <si>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</si>
  <si>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</si>
  <si>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</si>
  <si>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</si>
  <si>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</si>
  <si>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</si>
  <si>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</si>
  <si>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</si>
  <si>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</si>
  <si>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</si>
  <si>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</si>
  <si>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</si>
  <si>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</si>
  <si>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</si>
  <si>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</si>
  <si>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</si>
  <si>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</si>
  <si>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</si>
  <si>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</si>
  <si>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</si>
  <si>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</si>
  <si>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</si>
  <si>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</si>
  <si>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</si>
  <si>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</si>
  <si>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</si>
  <si>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</si>
  <si>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</si>
  <si>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</si>
  <si>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</si>
  <si>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</si>
  <si>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</si>
  <si>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</si>
  <si>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</si>
  <si>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</si>
  <si>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</si>
  <si>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</si>
  <si>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</si>
  <si>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</si>
  <si>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</si>
  <si>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</si>
  <si>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</si>
  <si>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</si>
  <si>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</si>
  <si>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</si>
  <si>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</si>
  <si>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</si>
  <si>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</si>
  <si>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</si>
  <si>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</si>
  <si>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</si>
  <si>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</si>
  <si>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</si>
  <si>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</si>
  <si>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</si>
  <si>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</si>
  <si>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</si>
  <si>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</si>
  <si>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</si>
  <si>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</si>
  <si>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</si>
  <si>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</si>
  <si>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</si>
  <si>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</si>
  <si>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</si>
  <si>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</si>
  <si>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</si>
  <si>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</si>
  <si>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</si>
  <si>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</si>
  <si>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</si>
  <si>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</si>
  <si>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</si>
  <si>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</si>
  <si>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</si>
  <si>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</si>
  <si>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</si>
  <si>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</si>
  <si>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</si>
  <si>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</si>
  <si>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</si>
  <si>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</si>
  <si>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</si>
  <si>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</si>
  <si>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</si>
  <si>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</si>
  <si>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</si>
  <si>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</si>
  <si>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</si>
  <si>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</si>
  <si>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</si>
  <si>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</si>
  <si>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</si>
  <si>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</si>
  <si>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</si>
  <si>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</si>
  <si>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</si>
  <si>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</si>
  <si>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</si>
  <si>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</si>
  <si>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</si>
  <si>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</si>
  <si>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</si>
  <si>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</si>
  <si>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</si>
  <si>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</si>
  <si>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</si>
  <si>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</si>
  <si>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</si>
  <si>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</si>
  <si>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</si>
  <si>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</si>
  <si>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</si>
  <si>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</si>
  <si>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</si>
  <si>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</si>
  <si>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</si>
  <si>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</si>
  <si>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</si>
  <si>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</si>
  <si>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</si>
  <si>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</si>
  <si>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</si>
  <si>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</si>
  <si>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</si>
  <si>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</si>
  <si>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</si>
  <si>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</si>
  <si>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</si>
  <si>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</si>
  <si>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</si>
  <si>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</si>
  <si>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</si>
  <si>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</si>
  <si>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</si>
  <si>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</si>
  <si>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</si>
  <si>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</si>
  <si>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</si>
  <si>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</si>
  <si>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</si>
  <si>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</si>
  <si>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</si>
  <si>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</si>
  <si>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</si>
  <si>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</si>
  <si>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</si>
  <si>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</si>
  <si>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</si>
  <si>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</si>
  <si>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</si>
  <si>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</si>
  <si>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</si>
  <si>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</si>
  <si>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</si>
  <si>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</si>
  <si>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</si>
  <si>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</si>
  <si>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</si>
  <si>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</si>
  <si>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</si>
  <si>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</si>
  <si>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</si>
  <si>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</si>
  <si>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</si>
  <si>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</si>
  <si>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</si>
  <si>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</si>
  <si>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</si>
  <si>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</si>
  <si>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</si>
  <si>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</si>
  <si>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</si>
  <si>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</si>
  <si>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</si>
  <si>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</si>
  <si>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</si>
  <si>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</si>
  <si>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</si>
  <si>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</si>
  <si>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</si>
  <si>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</si>
  <si>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</si>
  <si>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</si>
  <si>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</si>
  <si>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</si>
  <si>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</si>
  <si>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</si>
  <si>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</si>
  <si>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</si>
  <si>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</si>
  <si>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</si>
  <si>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</si>
  <si>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</si>
  <si>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</si>
  <si>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</si>
  <si>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</si>
  <si>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</si>
  <si>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</si>
  <si>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</si>
  <si>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</si>
  <si>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</si>
  <si>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</si>
  <si>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</si>
  <si>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</si>
  <si>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</si>
  <si>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</si>
  <si>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</si>
  <si>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</si>
  <si>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</si>
  <si>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</si>
  <si>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</si>
  <si>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</si>
  <si>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</si>
  <si>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</si>
  <si>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</si>
  <si>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</si>
  <si>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</si>
  <si>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</si>
  <si>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</si>
  <si>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</si>
  <si>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</si>
  <si>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</si>
  <si>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</si>
  <si>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</si>
  <si>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</si>
  <si>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</si>
  <si>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</si>
  <si>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</si>
  <si>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</si>
  <si>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</si>
  <si>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</si>
  <si>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</si>
  <si>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</si>
  <si>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</si>
  <si>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</si>
  <si>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</si>
  <si>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</si>
  <si>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</si>
  <si>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</si>
  <si>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</si>
  <si>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</si>
  <si>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</si>
  <si>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</si>
  <si>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</si>
  <si>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</si>
  <si>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</si>
  <si>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</si>
  <si>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</si>
  <si>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</si>
  <si>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</si>
  <si>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</si>
  <si>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</si>
  <si>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</si>
  <si>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</si>
  <si>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</si>
  <si>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</si>
  <si>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</si>
  <si>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</si>
  <si>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</si>
  <si>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</si>
  <si>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</si>
  <si>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</si>
  <si>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</si>
  <si>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</si>
  <si>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</si>
  <si>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</si>
  <si>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</si>
  <si>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</si>
  <si>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</si>
  <si>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</si>
  <si>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</si>
  <si>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</si>
  <si>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</si>
  <si>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</si>
  <si>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</si>
  <si>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</si>
  <si>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</si>
  <si>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</si>
  <si>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</si>
  <si>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</si>
  <si>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</si>
  <si>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</si>
  <si>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</si>
  <si>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</si>
  <si>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</si>
  <si>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</si>
  <si>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</si>
  <si>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</si>
  <si>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</si>
  <si>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</si>
  <si>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</si>
  <si>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</si>
  <si>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</si>
  <si>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</si>
  <si>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</si>
  <si>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</si>
  <si>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</si>
  <si>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</si>
  <si>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</si>
  <si>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</si>
  <si>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</si>
  <si>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</si>
  <si>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</si>
  <si>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</si>
  <si>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</si>
  <si>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</si>
  <si>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</si>
  <si>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</si>
  <si>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</si>
  <si>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</si>
  <si>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</si>
  <si>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</si>
  <si>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</si>
  <si>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</si>
  <si>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</si>
  <si>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</si>
  <si>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</si>
  <si>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</si>
  <si>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</si>
  <si>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</si>
  <si>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</si>
  <si>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</si>
  <si>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</si>
  <si>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</si>
  <si>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</si>
  <si>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</si>
  <si>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</si>
  <si>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</si>
  <si>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</si>
  <si>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</si>
  <si>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</si>
  <si>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</si>
  <si>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</si>
  <si>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</si>
  <si>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</si>
  <si>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</si>
  <si>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</si>
  <si>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</si>
  <si>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</si>
  <si>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</si>
  <si>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</si>
  <si>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</si>
  <si>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</si>
  <si>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</si>
  <si>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</si>
  <si>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</si>
  <si>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</si>
  <si>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</si>
  <si>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</si>
  <si>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</si>
  <si>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</si>
  <si>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</si>
  <si>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</si>
  <si>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</si>
  <si>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</si>
  <si>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</si>
  <si>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</si>
  <si>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</si>
  <si>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</si>
  <si>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</si>
  <si>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</si>
  <si>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</si>
  <si>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</si>
  <si>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</si>
  <si>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</si>
  <si>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</si>
  <si>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</si>
  <si>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</si>
  <si>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</si>
  <si>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</si>
  <si>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</si>
  <si>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</si>
  <si>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</si>
  <si>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</si>
  <si>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</si>
  <si>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</si>
  <si>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</si>
  <si>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</si>
  <si>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</si>
  <si>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</si>
  <si>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</si>
  <si>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</si>
  <si>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</si>
  <si>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</si>
  <si>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</si>
  <si>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</si>
  <si>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</si>
  <si>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</si>
  <si>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</si>
  <si>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</si>
  <si>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</si>
  <si>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</si>
  <si>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</si>
  <si>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</si>
  <si>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</si>
  <si>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</si>
  <si>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</si>
  <si>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</si>
  <si>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</si>
  <si>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</si>
  <si>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</si>
  <si>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</si>
  <si>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</si>
  <si>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</si>
  <si>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</si>
  <si>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</si>
  <si>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</si>
  <si>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</si>
  <si>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</si>
  <si>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</si>
  <si>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</si>
  <si>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</si>
  <si>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</si>
  <si>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</si>
  <si>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</si>
  <si>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</si>
  <si>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</si>
  <si>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</si>
  <si>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</si>
  <si>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</si>
  <si>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</si>
  <si>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</si>
  <si>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</si>
  <si>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</si>
  <si>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</si>
  <si>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</si>
  <si>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</si>
  <si>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</si>
  <si>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</si>
  <si>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</si>
  <si>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</si>
  <si>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</si>
  <si>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</si>
  <si>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</si>
  <si>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</si>
  <si>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</si>
  <si>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</si>
  <si>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</si>
  <si>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</si>
  <si>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</si>
  <si>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</si>
  <si>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</si>
  <si>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</si>
  <si>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</si>
  <si>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</si>
  <si>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</si>
  <si>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</si>
  <si>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</si>
  <si>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</si>
  <si>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</si>
  <si>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</si>
  <si>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</si>
  <si>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</si>
  <si>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</si>
  <si>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</si>
  <si>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</si>
  <si>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</si>
  <si>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</si>
  <si>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</si>
  <si>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</si>
  <si>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</si>
  <si>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</si>
  <si>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</si>
  <si>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</si>
  <si>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</si>
  <si>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</si>
  <si>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</si>
  <si>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</si>
  <si>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</si>
  <si>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</si>
  <si>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</si>
  <si>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</si>
  <si>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</si>
  <si>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</si>
  <si>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</si>
  <si>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</si>
  <si>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</si>
  <si>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</si>
  <si>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</si>
  <si>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</si>
  <si>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</si>
  <si>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</si>
  <si>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</si>
  <si>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</si>
  <si>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</si>
  <si>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</si>
  <si>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</si>
  <si>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</si>
  <si>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</si>
  <si>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</si>
  <si>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</si>
  <si>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</si>
  <si>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</si>
  <si>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</si>
  <si>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</si>
  <si>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</si>
  <si>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</si>
  <si>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</si>
  <si>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</si>
  <si>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</si>
  <si>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</si>
  <si>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</si>
  <si>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</si>
  <si>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</si>
  <si>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</si>
  <si>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</si>
  <si>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</si>
  <si>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</si>
  <si>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</si>
  <si>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</si>
  <si>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</si>
  <si>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</si>
  <si>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</si>
  <si>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</si>
  <si>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</si>
  <si>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</si>
  <si>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</si>
  <si>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</si>
  <si>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</si>
  <si>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</si>
  <si>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</si>
  <si>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</si>
  <si>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</si>
  <si>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</si>
  <si>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</si>
  <si>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</si>
  <si>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</si>
  <si>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</si>
  <si>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</si>
  <si>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</si>
  <si>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</si>
  <si>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</si>
  <si>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</si>
  <si>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</si>
  <si>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</si>
  <si>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</si>
  <si>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</si>
  <si>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</si>
  <si>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</si>
  <si>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</si>
  <si>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</si>
  <si>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</si>
  <si>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</si>
  <si>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</si>
  <si>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</si>
  <si>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</si>
  <si>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</si>
  <si>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</si>
  <si>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</si>
  <si>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</si>
  <si>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</si>
  <si>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</si>
  <si>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</si>
  <si>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</si>
  <si>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</si>
  <si>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</si>
  <si>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</si>
  <si>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</si>
  <si>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</si>
  <si>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</si>
  <si>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</si>
  <si>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</si>
  <si>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</si>
  <si>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</si>
  <si>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</si>
  <si>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</si>
  <si>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</si>
  <si>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</si>
  <si>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</si>
  <si>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</si>
  <si>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</si>
  <si>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</si>
  <si>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</si>
  <si>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</si>
  <si>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</si>
  <si>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</si>
  <si>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</si>
  <si>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</si>
  <si>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</si>
  <si>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</si>
  <si>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</si>
  <si>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</si>
  <si>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</si>
  <si>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</si>
  <si>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</si>
  <si>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</si>
  <si>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</si>
  <si>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</si>
  <si>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</si>
  <si>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</si>
  <si>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</si>
  <si>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</si>
  <si>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</si>
  <si>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</si>
  <si>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</si>
  <si>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</si>
  <si>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</si>
  <si>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</si>
  <si>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</si>
  <si>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</si>
  <si>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</si>
  <si>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</si>
  <si>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</si>
  <si>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</si>
  <si>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</si>
  <si>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</si>
  <si>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</si>
  <si>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</si>
  <si>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</si>
  <si>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</si>
  <si>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</si>
  <si>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</si>
  <si>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</si>
  <si>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</si>
  <si>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</si>
  <si>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</si>
  <si>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</si>
  <si>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</si>
  <si>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</si>
  <si>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</si>
  <si>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</si>
  <si>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</si>
  <si>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</si>
  <si>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</si>
  <si>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</si>
  <si>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</si>
  <si>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</si>
  <si>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</si>
  <si>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</si>
  <si>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</si>
  <si>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</si>
  <si>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</si>
  <si>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</si>
  <si>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</si>
  <si>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</si>
  <si>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</si>
  <si>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</si>
  <si>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</si>
  <si>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</si>
  <si>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</si>
  <si>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</si>
  <si>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</si>
  <si>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</si>
  <si>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</si>
  <si>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</si>
  <si>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</si>
  <si>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</si>
  <si>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</si>
  <si>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</si>
  <si>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</si>
  <si>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</si>
  <si>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</si>
  <si>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</si>
  <si>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</si>
  <si>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</si>
  <si>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</si>
  <si>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</si>
  <si>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</si>
  <si>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</si>
  <si>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</si>
  <si>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</si>
  <si>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</si>
  <si>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</si>
  <si>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</si>
  <si>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</si>
  <si>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</si>
  <si>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</si>
  <si>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</si>
  <si>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</si>
  <si>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</si>
  <si>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</si>
  <si>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</si>
  <si>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</si>
  <si>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</si>
  <si>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</si>
  <si>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</si>
  <si>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</si>
  <si>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</si>
  <si>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</si>
  <si>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</si>
  <si>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</si>
  <si>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</si>
  <si>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</si>
  <si>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</si>
  <si>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</si>
  <si>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</si>
  <si>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</si>
  <si>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</si>
  <si>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</si>
  <si>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</si>
  <si>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</si>
  <si>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</si>
  <si>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</si>
  <si>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</si>
  <si>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</si>
  <si>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</si>
  <si>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</si>
  <si>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</si>
  <si>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</si>
  <si>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</si>
  <si>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</si>
  <si>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</si>
  <si>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</si>
  <si>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</si>
  <si>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</si>
  <si>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</si>
  <si>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</si>
  <si>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</si>
  <si>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</si>
  <si>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</si>
  <si>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</si>
  <si>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</si>
  <si>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</si>
  <si>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</si>
  <si>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</si>
  <si>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</si>
  <si>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</si>
  <si>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</si>
  <si>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</si>
  <si>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</si>
  <si>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</si>
  <si>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</si>
  <si>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</si>
  <si>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</si>
  <si>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</si>
  <si>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</si>
  <si>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</si>
  <si>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</si>
  <si>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</si>
  <si>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</si>
  <si>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</si>
  <si>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</si>
  <si>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</si>
  <si>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</si>
  <si>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</si>
  <si>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</si>
  <si>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</si>
  <si>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</si>
  <si>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</si>
  <si>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</si>
  <si>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</si>
  <si>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</si>
  <si>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</si>
  <si>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</si>
  <si>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</si>
  <si>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</si>
  <si>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</si>
  <si>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</si>
  <si>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</si>
  <si>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</si>
  <si>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</si>
  <si>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</si>
  <si>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</si>
  <si>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</si>
  <si>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</si>
  <si>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</si>
  <si>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</si>
  <si>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</si>
  <si>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</si>
  <si>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</si>
  <si>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</si>
  <si>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</si>
  <si>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</si>
  <si>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</si>
  <si>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</si>
  <si>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</si>
  <si>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</si>
  <si>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</si>
  <si>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</si>
  <si>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</si>
  <si>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</si>
  <si>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</si>
  <si>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</si>
  <si>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</si>
  <si>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</si>
  <si>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</si>
  <si>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</si>
  <si>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</si>
  <si>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</si>
  <si>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</si>
  <si>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</si>
  <si>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</si>
  <si>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</si>
  <si>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</si>
  <si>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</si>
  <si>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</si>
  <si>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</si>
  <si>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</si>
  <si>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</si>
  <si>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</si>
  <si>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</si>
  <si>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</si>
  <si>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</si>
  <si>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</si>
  <si>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</si>
  <si>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</si>
  <si>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</si>
  <si>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</si>
  <si>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</si>
  <si>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</si>
  <si>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</si>
  <si>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</si>
  <si>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</si>
  <si>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</si>
  <si>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</si>
  <si>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</si>
  <si>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</si>
  <si>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</si>
  <si>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</si>
  <si>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</si>
  <si>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</si>
  <si>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</si>
  <si>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</si>
  <si>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</si>
  <si>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</si>
  <si>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</si>
  <si>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</si>
  <si>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</si>
  <si>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</si>
  <si>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</si>
  <si>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</si>
  <si>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</si>
  <si>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</si>
  <si>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</si>
  <si>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</si>
  <si>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</si>
  <si>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</si>
  <si>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</si>
  <si>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</si>
  <si>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</si>
  <si>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</si>
  <si>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</si>
  <si>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</si>
  <si>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</si>
  <si>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</si>
  <si>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</si>
  <si>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</si>
  <si>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</si>
  <si>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</si>
  <si>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</si>
  <si>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</si>
  <si>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</si>
  <si>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</si>
  <si>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</si>
  <si>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</si>
  <si>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</si>
  <si>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</si>
  <si>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</si>
  <si>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</si>
  <si>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</si>
  <si>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</si>
  <si>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</si>
  <si>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</si>
  <si>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</si>
  <si>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</si>
  <si>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</si>
  <si>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</si>
  <si>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</si>
  <si>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</si>
  <si>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</si>
  <si>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</si>
  <si>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</si>
  <si>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</si>
  <si>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</si>
  <si>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</si>
  <si>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</si>
  <si>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</si>
  <si>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</si>
  <si>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</si>
  <si>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</si>
  <si>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</si>
  <si>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</si>
  <si>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</si>
  <si>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</si>
  <si>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</si>
  <si>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</si>
  <si>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</si>
  <si>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</si>
  <si>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</si>
  <si>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</si>
  <si>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</si>
  <si>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</si>
  <si>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</si>
  <si>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</si>
  <si>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</si>
  <si>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</si>
  <si>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</si>
  <si>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</si>
  <si>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</si>
  <si>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</si>
  <si>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</si>
  <si>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</si>
  <si>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</si>
  <si>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</si>
  <si>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</si>
  <si>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</si>
  <si>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</si>
  <si>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</si>
  <si>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</si>
  <si>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</si>
  <si>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</si>
  <si>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</si>
  <si>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</si>
  <si>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</si>
  <si>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</si>
  <si>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</si>
  <si>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</si>
  <si>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</si>
  <si>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</si>
  <si>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</si>
  <si>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</si>
  <si>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</si>
  <si>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</si>
  <si>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</si>
  <si>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</si>
  <si>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</si>
  <si>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</si>
  <si>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</si>
  <si>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</si>
  <si>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</si>
  <si>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</si>
  <si>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</si>
  <si>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</si>
  <si>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</si>
  <si>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</si>
  <si>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</si>
  <si>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</si>
  <si>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</si>
  <si>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</si>
  <si>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</si>
  <si>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</si>
  <si>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</si>
  <si>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</si>
  <si>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</si>
  <si>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</si>
  <si>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</si>
  <si>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</si>
  <si>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</si>
  <si>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</si>
  <si>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</si>
  <si>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</si>
  <si>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</si>
  <si>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</si>
  <si>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</si>
  <si>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</si>
  <si>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</si>
  <si>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</si>
  <si>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</si>
  <si>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</si>
  <si>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</si>
  <si>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</si>
  <si>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</si>
  <si>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</si>
  <si>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</si>
  <si>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</si>
  <si>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</si>
  <si>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</si>
  <si>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</si>
  <si>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</si>
  <si>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</si>
  <si>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</si>
  <si>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</si>
  <si>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</si>
  <si>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</si>
  <si>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</si>
  <si>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</si>
  <si>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</si>
  <si>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</si>
  <si>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</si>
  <si>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</si>
  <si>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</si>
  <si>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</si>
  <si>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</si>
  <si>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</si>
  <si>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</si>
  <si>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</si>
  <si>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</si>
  <si>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</si>
  <si>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</si>
  <si>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</si>
  <si>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</si>
  <si>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</si>
  <si>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</si>
  <si>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</si>
  <si>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</si>
  <si>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</si>
  <si>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</si>
  <si>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</si>
  <si>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</si>
  <si>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</si>
  <si>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</si>
  <si>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</si>
  <si>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</si>
  <si>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</si>
  <si>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</si>
  <si>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</si>
  <si>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</si>
  <si>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</si>
  <si>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</si>
  <si>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</si>
  <si>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</si>
  <si>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</si>
  <si>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</si>
  <si>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</si>
  <si>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</si>
  <si>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</si>
  <si>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</si>
  <si>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</si>
  <si>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</si>
  <si>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</si>
  <si>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</si>
  <si>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</si>
  <si>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</si>
  <si>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</si>
  <si>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</si>
  <si>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</si>
  <si>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</si>
  <si>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</si>
  <si>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</si>
  <si>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</si>
  <si>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</si>
  <si>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</si>
  <si>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</si>
  <si>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</si>
  <si>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</si>
  <si>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</si>
  <si>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</si>
  <si>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</si>
  <si>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</si>
  <si>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</si>
  <si>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</si>
  <si>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</si>
  <si>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</si>
  <si>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</si>
  <si>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</si>
  <si>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</si>
  <si>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</si>
  <si>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</si>
  <si>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</si>
  <si>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</si>
  <si>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</si>
  <si>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</si>
  <si>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</si>
  <si>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</si>
  <si>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</si>
  <si>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</si>
  <si>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</si>
  <si>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</si>
  <si>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</si>
  <si>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</si>
  <si>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</si>
  <si>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</si>
  <si>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</si>
  <si>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</si>
  <si>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</si>
  <si>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</si>
  <si>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</si>
  <si>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</si>
  <si>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</si>
  <si>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</si>
  <si>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</si>
  <si>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</si>
  <si>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</si>
  <si>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</si>
  <si>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</si>
  <si>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</si>
  <si>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</si>
  <si>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</si>
  <si>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</si>
  <si>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</si>
  <si>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</si>
  <si>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</si>
  <si>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</si>
  <si>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</si>
  <si>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</si>
  <si>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</si>
  <si>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</si>
  <si>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</si>
  <si>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</si>
  <si>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</si>
  <si>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</si>
  <si>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</si>
  <si>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</si>
  <si>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</si>
  <si>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</si>
  <si>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</si>
  <si>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</si>
  <si>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</si>
  <si>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</si>
  <si>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</si>
  <si>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</si>
  <si>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</si>
  <si>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</si>
  <si>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</si>
  <si>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</si>
  <si>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</si>
  <si>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</si>
  <si>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</si>
  <si>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</si>
  <si>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</si>
  <si>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</si>
  <si>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</si>
  <si>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</si>
  <si>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</si>
  <si>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</si>
  <si>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</si>
  <si>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</si>
  <si>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</si>
  <si>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</si>
  <si>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</si>
  <si>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</si>
  <si>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</si>
  <si>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</si>
  <si>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</si>
  <si>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</si>
  <si>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</si>
  <si>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</si>
  <si>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</si>
  <si>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</si>
  <si>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</si>
  <si>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</si>
  <si>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</si>
  <si>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</si>
  <si>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</si>
  <si>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</si>
  <si>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</si>
  <si>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</si>
  <si>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</si>
  <si>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</si>
  <si>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</si>
  <si>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</si>
  <si>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</si>
  <si>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</si>
  <si>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</si>
  <si>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</si>
  <si>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</si>
  <si>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</si>
  <si>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</si>
  <si>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</si>
  <si>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</si>
  <si>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</si>
  <si>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</si>
  <si>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</si>
  <si>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</si>
  <si>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</si>
  <si>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</si>
  <si>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</si>
  <si>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</si>
  <si>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</si>
  <si>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</si>
  <si>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</si>
  <si>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</si>
  <si>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</si>
  <si>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</si>
  <si>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</si>
  <si>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</si>
  <si>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</si>
  <si>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</si>
  <si>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</si>
  <si>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</si>
  <si>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</si>
  <si>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</si>
  <si>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</si>
  <si>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</si>
  <si>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</si>
  <si>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</si>
  <si>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</si>
  <si>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</si>
  <si>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</si>
  <si>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</si>
  <si>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</si>
  <si>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</si>
  <si>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</si>
  <si>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</si>
  <si>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</si>
  <si>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</si>
  <si>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</si>
  <si>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</si>
  <si>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</si>
  <si>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</si>
  <si>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</si>
  <si>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</si>
  <si>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</si>
  <si>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</si>
  <si>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</si>
  <si>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</si>
  <si>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</si>
  <si>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</si>
  <si>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</si>
  <si>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</si>
  <si>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</si>
  <si>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</si>
  <si>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</si>
  <si>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</si>
  <si>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</si>
  <si>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</si>
  <si>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</si>
  <si>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</si>
  <si>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</si>
  <si>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</si>
  <si>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</si>
  <si>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</si>
  <si>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</si>
  <si>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</si>
  <si>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</si>
  <si>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</si>
  <si>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</si>
  <si>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</si>
  <si>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</si>
  <si>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</si>
  <si>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</si>
  <si>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</si>
  <si>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</si>
  <si>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</si>
  <si>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</si>
  <si>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</si>
  <si>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</si>
  <si>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</si>
  <si>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</si>
  <si>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</si>
  <si>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</si>
  <si>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</si>
  <si>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</si>
  <si>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</si>
  <si>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</si>
  <si>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</si>
  <si>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</si>
  <si>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</si>
  <si>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</si>
  <si>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</si>
  <si>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</si>
  <si>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</si>
  <si>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</si>
  <si>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</si>
  <si>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</si>
  <si>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</si>
  <si>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</si>
  <si>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</si>
  <si>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</si>
  <si>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</si>
  <si>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</si>
  <si>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</si>
  <si>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</si>
  <si>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</si>
  <si>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</si>
  <si>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</si>
  <si>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</si>
  <si>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</si>
  <si>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</si>
  <si>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</si>
  <si>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</si>
  <si>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</si>
  <si>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</si>
  <si>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</si>
  <si>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</si>
  <si>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</si>
  <si>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</si>
  <si>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</si>
  <si>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</si>
  <si>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</si>
  <si>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</si>
  <si>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</si>
  <si>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</si>
  <si>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</si>
  <si>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</si>
  <si>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</si>
  <si>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</si>
  <si>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</si>
  <si>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</si>
  <si>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</si>
  <si>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</si>
  <si>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</si>
  <si>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</si>
  <si>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</si>
  <si>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</si>
  <si>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</si>
  <si>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</si>
  <si>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</si>
  <si>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</si>
  <si>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</si>
  <si>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</si>
  <si>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</si>
  <si>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</si>
  <si>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</si>
  <si>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</si>
  <si>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</si>
  <si>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</si>
  <si>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</si>
  <si>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</si>
  <si>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</si>
  <si>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</si>
  <si>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</si>
  <si>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</si>
  <si>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</si>
  <si>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</si>
  <si>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</si>
  <si>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</si>
  <si>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</si>
  <si>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</si>
  <si>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</si>
  <si>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</si>
  <si>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</si>
  <si>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</si>
  <si>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</si>
  <si>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</si>
  <si>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</si>
  <si>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</si>
  <si>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</si>
  <si>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</si>
  <si>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</si>
  <si>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</si>
  <si>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</si>
  <si>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</si>
  <si>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</si>
  <si>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</si>
  <si>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</si>
  <si>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</si>
  <si>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</si>
  <si>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</si>
  <si>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</si>
  <si>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</si>
  <si>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</si>
  <si>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</si>
  <si>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</si>
  <si>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</si>
  <si>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</si>
  <si>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</si>
  <si>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</si>
  <si>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</si>
  <si>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</si>
  <si>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</si>
  <si>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</si>
  <si>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</si>
  <si>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</si>
  <si>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</si>
  <si>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</si>
  <si>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</si>
  <si>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</si>
  <si>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</si>
  <si>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</si>
  <si>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</si>
  <si>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</si>
  <si>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</si>
  <si>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</si>
  <si>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</si>
  <si>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</si>
  <si>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</si>
  <si>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</si>
  <si>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</si>
  <si>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</si>
  <si>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</si>
  <si>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</si>
  <si>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</si>
  <si>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</si>
  <si>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</si>
  <si>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</si>
  <si>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</si>
  <si>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</si>
  <si>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</si>
  <si>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</si>
  <si>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</si>
  <si>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</si>
  <si>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</si>
  <si>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</si>
  <si>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</si>
  <si>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</si>
  <si>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</si>
  <si>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</si>
  <si>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</si>
  <si>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</si>
  <si>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</si>
  <si>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</si>
  <si>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</si>
  <si>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</si>
  <si>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</si>
  <si>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</si>
  <si>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</si>
  <si>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</si>
  <si>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</si>
  <si>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</si>
  <si>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</si>
  <si>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</si>
  <si>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</si>
  <si>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</si>
  <si>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</si>
  <si>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</si>
  <si>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</si>
  <si>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</si>
  <si>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</si>
  <si>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</si>
  <si>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</si>
  <si>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</si>
  <si>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</si>
  <si>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</si>
  <si>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</si>
  <si>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</si>
  <si>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</si>
  <si>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</si>
  <si>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</si>
  <si>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</si>
  <si>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</si>
  <si>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</si>
  <si>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</si>
  <si>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</si>
  <si>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</si>
  <si>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</si>
  <si>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</si>
  <si>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</si>
  <si>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</si>
  <si>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</si>
  <si>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</si>
  <si>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</si>
  <si>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</si>
  <si>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</si>
  <si>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</si>
  <si>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</si>
  <si>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</si>
  <si>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</si>
  <si>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</si>
  <si>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</si>
  <si>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</si>
  <si>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</si>
  <si>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</si>
  <si>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</si>
  <si>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</si>
  <si>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</si>
  <si>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</si>
  <si>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</si>
  <si>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</si>
  <si>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</si>
  <si>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</si>
  <si>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</si>
  <si>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</si>
  <si>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</si>
  <si>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</si>
  <si>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</si>
  <si>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</si>
  <si>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</si>
  <si>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</si>
  <si>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</si>
  <si>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</si>
  <si>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</si>
  <si>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</si>
  <si>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</si>
  <si>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</si>
  <si>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</si>
  <si>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</si>
  <si>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</si>
  <si>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</si>
  <si>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</si>
  <si>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</si>
  <si>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</si>
  <si>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</si>
  <si>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</si>
  <si>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</si>
  <si>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</si>
  <si>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</si>
  <si>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</si>
  <si>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</si>
  <si>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</si>
  <si>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</si>
  <si>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</si>
  <si>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</si>
  <si>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</si>
  <si>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</si>
  <si>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</si>
  <si>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</si>
  <si>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</si>
  <si>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</si>
  <si>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</si>
  <si>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</si>
  <si>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</si>
  <si>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</si>
  <si>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</si>
  <si>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</si>
  <si>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</si>
  <si>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</si>
  <si>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</si>
  <si>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</si>
  <si>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</si>
  <si>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</si>
  <si>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</si>
  <si>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</si>
  <si>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</si>
  <si>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</si>
  <si>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</si>
  <si>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</si>
  <si>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</si>
  <si>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</si>
  <si>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</si>
  <si>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</si>
  <si>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</si>
  <si>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</si>
  <si>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</si>
  <si>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</si>
  <si>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</si>
  <si>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</si>
  <si>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</si>
  <si>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</si>
  <si>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</si>
  <si>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</si>
  <si>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</si>
  <si>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</si>
  <si>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</si>
  <si>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</si>
  <si>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</si>
  <si>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</si>
  <si>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</si>
  <si>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</si>
  <si>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</si>
  <si>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</si>
  <si>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</si>
  <si>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</si>
  <si>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</si>
  <si>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</si>
  <si>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</si>
  <si>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</si>
  <si>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</si>
  <si>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</si>
  <si>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</si>
  <si>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</si>
  <si>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</si>
  <si>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</si>
  <si>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</si>
  <si>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</si>
  <si>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</si>
  <si>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</si>
  <si>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</si>
  <si>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</si>
  <si>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</si>
  <si>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</si>
  <si>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</si>
  <si>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</si>
  <si>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</si>
  <si>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</si>
  <si>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</si>
  <si>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</si>
  <si>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</si>
  <si>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</si>
  <si>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</si>
  <si>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</si>
  <si>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</si>
  <si>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</si>
  <si>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</si>
  <si>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</si>
  <si>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</si>
  <si>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</si>
  <si>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</si>
  <si>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</si>
  <si>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</si>
  <si>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</si>
  <si>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</si>
  <si>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</si>
  <si>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</si>
  <si>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</si>
  <si>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</si>
  <si>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</si>
  <si>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</si>
  <si>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</si>
  <si>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</si>
  <si>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</si>
  <si>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</si>
  <si>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</si>
  <si>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</si>
  <si>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</si>
  <si>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</si>
  <si>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</si>
  <si>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</si>
  <si>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</si>
  <si>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</si>
  <si>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</si>
  <si>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</si>
  <si>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</si>
  <si>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</si>
  <si>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</si>
  <si>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</si>
  <si>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</si>
  <si>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</si>
  <si>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</si>
  <si>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</si>
  <si>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</si>
  <si>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</si>
  <si>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</si>
  <si>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</si>
  <si>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</si>
  <si>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</si>
  <si>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</si>
  <si>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</si>
  <si>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</si>
  <si>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</si>
  <si>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</si>
  <si>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</si>
  <si>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</si>
  <si>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</si>
  <si>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</si>
  <si>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</si>
  <si>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</si>
  <si>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</si>
  <si>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</si>
  <si>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</si>
  <si>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</si>
  <si>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</si>
  <si>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</si>
  <si>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</si>
  <si>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</si>
  <si>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</si>
  <si>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</si>
  <si>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</si>
  <si>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</si>
  <si>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</si>
  <si>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</si>
  <si>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</si>
  <si>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</si>
  <si>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</si>
  <si>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</si>
  <si>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</si>
  <si>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</si>
  <si>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</si>
  <si>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</si>
  <si>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</si>
  <si>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</si>
  <si>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</si>
  <si>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</si>
  <si>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</si>
  <si>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</si>
  <si>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</si>
  <si>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</si>
  <si>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</si>
  <si>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</si>
  <si>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</si>
  <si>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</si>
  <si>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</si>
  <si>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</si>
  <si>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</si>
  <si>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</si>
  <si>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</si>
  <si>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</si>
  <si>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</si>
  <si>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</si>
  <si>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</si>
  <si>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</si>
  <si>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</si>
  <si>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</si>
  <si>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</si>
  <si>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</si>
  <si>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</si>
  <si>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</si>
  <si>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</si>
  <si>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</si>
  <si>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</si>
  <si>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</si>
  <si>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</si>
  <si>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</si>
  <si>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</si>
  <si>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</si>
  <si>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</si>
  <si>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</si>
  <si>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</si>
  <si>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</si>
  <si>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</si>
  <si>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</si>
  <si>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</si>
  <si>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</si>
  <si>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</si>
  <si>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</si>
  <si>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</si>
  <si>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</si>
  <si>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</si>
  <si>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</si>
  <si>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</si>
  <si>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</si>
  <si>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</si>
  <si>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</si>
  <si>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</si>
  <si>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</si>
  <si>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</si>
  <si>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</si>
  <si>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</si>
  <si>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</si>
  <si>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</si>
  <si>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</si>
  <si>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</si>
  <si>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</si>
  <si>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</si>
  <si>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</si>
  <si>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</si>
  <si>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</si>
  <si>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</si>
  <si>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</si>
  <si>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</si>
  <si>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</si>
  <si>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</si>
  <si>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</si>
  <si>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</si>
  <si>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</si>
  <si>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</si>
  <si>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</si>
  <si>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</si>
  <si>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</si>
  <si>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</si>
  <si>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</si>
  <si>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</si>
  <si>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</si>
  <si>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</si>
  <si>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</si>
  <si>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</si>
  <si>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</si>
  <si>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</si>
  <si>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</si>
  <si>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</si>
  <si>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</si>
  <si>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</si>
  <si>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</si>
  <si>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</si>
  <si>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</si>
  <si>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</si>
  <si>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</si>
  <si>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</si>
  <si>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</si>
  <si>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</si>
  <si>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</si>
  <si>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</si>
  <si>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</si>
  <si>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</si>
  <si>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</si>
  <si>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</si>
  <si>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</si>
  <si>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</si>
  <si>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</si>
  <si>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</si>
  <si>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</si>
  <si>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</si>
  <si>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</si>
  <si>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</si>
  <si>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</si>
  <si>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</si>
  <si>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</si>
  <si>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</si>
  <si>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</si>
  <si>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</si>
  <si>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</si>
  <si>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</si>
  <si>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</si>
  <si>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</si>
  <si>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</si>
  <si>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</si>
  <si>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</si>
  <si>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</si>
  <si>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</si>
  <si>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</si>
  <si>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</si>
  <si>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</si>
  <si>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</si>
  <si>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</si>
  <si>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</si>
  <si>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</si>
  <si>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</si>
  <si>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</si>
  <si>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</si>
  <si>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</si>
  <si>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</si>
  <si>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</si>
  <si>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</si>
  <si>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</si>
  <si>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</si>
  <si>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</si>
  <si>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</si>
  <si>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</si>
  <si>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</si>
  <si>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</si>
  <si>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</si>
  <si>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</si>
  <si>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</si>
  <si>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</si>
  <si>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</si>
  <si>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</si>
  <si>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</si>
  <si>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</si>
  <si>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</si>
  <si>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</si>
  <si>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</si>
  <si>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</si>
  <si>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</si>
  <si>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</si>
  <si>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</si>
  <si>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</si>
  <si>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</si>
  <si>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</si>
  <si>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</si>
  <si>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</si>
  <si>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</si>
  <si>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</si>
  <si>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</si>
  <si>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</si>
  <si>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</si>
  <si>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</si>
  <si>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</si>
  <si>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</si>
  <si>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</si>
  <si>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</si>
  <si>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</si>
  <si>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</si>
  <si>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</si>
  <si>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</si>
  <si>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</si>
  <si>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</si>
  <si>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</si>
  <si>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</si>
  <si>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</si>
  <si>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</si>
  <si>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</si>
  <si>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</si>
  <si>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</si>
  <si>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</si>
  <si>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</si>
  <si>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</si>
  <si>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</si>
  <si>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</si>
  <si>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</si>
  <si>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</si>
  <si>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</si>
  <si>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</si>
  <si>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</si>
  <si>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</si>
  <si>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</si>
  <si>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</si>
  <si>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</si>
  <si>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</si>
  <si>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</si>
  <si>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</si>
  <si>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</si>
  <si>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</si>
  <si>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</si>
  <si>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</si>
  <si>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</si>
  <si>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</si>
  <si>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</si>
  <si>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</si>
  <si>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</si>
  <si>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</si>
  <si>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</si>
  <si>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</si>
  <si>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</si>
  <si>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</si>
  <si>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</si>
  <si>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</si>
  <si>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</si>
  <si>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</si>
  <si>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</si>
  <si>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</si>
  <si>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</si>
  <si>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</si>
  <si>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</si>
  <si>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</si>
  <si>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</si>
  <si>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</si>
  <si>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</si>
  <si>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</si>
  <si>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</si>
  <si>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</si>
  <si>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</si>
  <si>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</si>
  <si>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</si>
  <si>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</si>
  <si>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</si>
  <si>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</si>
  <si>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</si>
  <si>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</si>
  <si>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</si>
  <si>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</si>
  <si>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</si>
  <si>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</si>
  <si>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</si>
  <si>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</si>
  <si>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</si>
  <si>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</si>
  <si>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</si>
  <si>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</si>
  <si>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</si>
  <si>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</si>
  <si>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</si>
  <si>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</si>
  <si>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</si>
  <si>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</si>
  <si>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</si>
  <si>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</si>
  <si>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</si>
  <si>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</si>
  <si>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</si>
  <si>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</si>
  <si>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</si>
  <si>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</si>
  <si>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</si>
  <si>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</si>
  <si>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</si>
  <si>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</si>
  <si>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</si>
  <si>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</si>
  <si>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</si>
  <si>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</si>
  <si>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</si>
  <si>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</si>
  <si>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</si>
  <si>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</si>
  <si>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</si>
  <si>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</si>
  <si>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</si>
  <si>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</si>
  <si>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</si>
  <si>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</si>
  <si>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</si>
  <si>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</si>
  <si>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</si>
  <si>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</si>
  <si>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</si>
  <si>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</si>
  <si>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</si>
  <si>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</si>
  <si>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</si>
  <si>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</si>
  <si>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</si>
  <si>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</si>
  <si>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</si>
  <si>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</si>
  <si>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</si>
  <si>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</si>
  <si>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</si>
  <si>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</si>
  <si>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</si>
  <si>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</si>
  <si>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</si>
  <si>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</si>
  <si>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</si>
  <si>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</si>
  <si>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</si>
  <si>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</si>
  <si>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</si>
  <si>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</si>
  <si>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</si>
  <si>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</si>
  <si>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</si>
  <si>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</si>
  <si>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</si>
  <si>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</si>
  <si>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</si>
  <si>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</si>
  <si>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</si>
  <si>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</si>
  <si>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</si>
  <si>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</si>
  <si>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</si>
  <si>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</si>
  <si>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</si>
  <si>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</si>
  <si>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</si>
  <si>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</si>
  <si>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</si>
  <si>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</si>
  <si>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</si>
  <si>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</si>
  <si>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</si>
  <si>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</si>
  <si>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</si>
  <si>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</si>
  <si>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</si>
  <si>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</si>
  <si>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</si>
  <si>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</si>
  <si>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</si>
  <si>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</si>
  <si>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</si>
  <si>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</si>
  <si>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</si>
  <si>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</si>
  <si>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</si>
  <si>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</si>
  <si>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</si>
  <si>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</si>
  <si>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</si>
  <si>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</si>
  <si>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</si>
  <si>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</si>
  <si>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</si>
  <si>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</si>
  <si>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</si>
  <si>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</si>
  <si>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</si>
  <si>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</si>
  <si>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</si>
  <si>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</si>
  <si>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</si>
  <si>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</si>
  <si>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</si>
  <si>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</si>
  <si>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</si>
  <si>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</si>
  <si>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</si>
  <si>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</si>
  <si>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</si>
  <si>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</si>
  <si>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</si>
  <si>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</si>
  <si>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</si>
  <si>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</si>
  <si>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</si>
  <si>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</si>
  <si>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</si>
  <si>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</si>
  <si>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</si>
  <si>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</si>
  <si>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</si>
  <si>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</si>
  <si>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</si>
  <si>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</si>
  <si>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</si>
  <si>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</si>
  <si>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</si>
  <si>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</si>
  <si>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</si>
  <si>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</si>
  <si>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</si>
  <si>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</si>
  <si>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</si>
  <si>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</si>
  <si>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</si>
  <si>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</si>
  <si>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</si>
  <si>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</si>
  <si>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</si>
  <si>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</si>
  <si>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</si>
  <si>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</si>
  <si>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</si>
  <si>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</si>
  <si>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</si>
  <si>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</si>
  <si>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</si>
  <si>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</si>
  <si>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</si>
  <si>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</si>
  <si>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</si>
  <si>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</si>
  <si>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</si>
  <si>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</si>
  <si>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</si>
  <si>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</si>
  <si>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</si>
  <si>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</si>
  <si>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</si>
  <si>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</si>
  <si>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</si>
  <si>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</si>
  <si>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</si>
  <si>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</si>
  <si>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</si>
  <si>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</si>
  <si>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</si>
  <si>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</si>
  <si>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</si>
  <si>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</si>
  <si>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</si>
  <si>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</si>
  <si>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</si>
  <si>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</si>
  <si>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</si>
  <si>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</si>
  <si>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</si>
  <si>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</si>
  <si>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</si>
  <si>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</si>
  <si>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</si>
  <si>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</si>
  <si>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</si>
  <si>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</si>
  <si>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</si>
  <si>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</si>
  <si>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</si>
  <si>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</si>
  <si>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</si>
  <si>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</si>
  <si>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</si>
  <si>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</si>
  <si>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</si>
  <si>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</si>
  <si>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</si>
  <si>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</si>
  <si>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</si>
  <si>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</si>
  <si>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</si>
  <si>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</si>
  <si>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</si>
  <si>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</si>
  <si>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</si>
  <si>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</si>
  <si>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</si>
  <si>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</si>
  <si>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</si>
  <si>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</si>
  <si>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</si>
  <si>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</si>
  <si>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</si>
  <si>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</si>
  <si>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</si>
  <si>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</si>
  <si>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</si>
  <si>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</si>
  <si>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</si>
  <si>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</si>
  <si>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</si>
  <si>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</si>
  <si>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</si>
  <si>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</si>
  <si>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</si>
  <si>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</si>
  <si>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</si>
  <si>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</si>
  <si>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</si>
  <si>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</si>
  <si>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</si>
  <si>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</si>
  <si>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</si>
  <si>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</si>
  <si>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</si>
  <si>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</si>
  <si>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</si>
  <si>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</si>
  <si>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</si>
  <si>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</si>
  <si>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</si>
  <si>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</si>
  <si>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</si>
  <si>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</si>
  <si>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</si>
  <si>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</si>
  <si>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</si>
  <si>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</si>
  <si>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</si>
  <si>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</si>
  <si>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</si>
  <si>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</si>
  <si>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</si>
  <si>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</si>
  <si>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</si>
  <si>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</si>
  <si>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</si>
  <si>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</si>
  <si>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</si>
  <si>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</si>
  <si>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</si>
  <si>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</si>
  <si>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</si>
  <si>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</si>
  <si>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</si>
  <si>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</si>
  <si>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</si>
  <si>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</si>
  <si>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</si>
  <si>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</si>
  <si>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</si>
  <si>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</si>
  <si>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</si>
  <si>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</si>
  <si>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</si>
  <si>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</si>
  <si>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</si>
  <si>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</si>
  <si>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</si>
  <si>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</si>
  <si>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</si>
  <si>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</si>
  <si>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</si>
  <si>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</si>
  <si>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</si>
  <si>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</si>
  <si>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</si>
  <si>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</si>
  <si>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</si>
  <si>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</si>
  <si>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</si>
  <si>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</si>
  <si>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</si>
  <si>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</si>
  <si>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</si>
  <si>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</si>
  <si>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</si>
  <si>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</si>
  <si>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</si>
  <si>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</si>
  <si>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</si>
  <si>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</si>
  <si>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</si>
  <si>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</si>
  <si>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</si>
  <si>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</si>
  <si>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</si>
  <si>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</si>
  <si>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</si>
  <si>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</si>
  <si>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</si>
  <si>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</si>
  <si>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</si>
  <si>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</si>
  <si>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</si>
  <si>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</si>
  <si>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</si>
  <si>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</si>
  <si>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</si>
  <si>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</si>
  <si>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</si>
  <si>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</si>
  <si>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</si>
  <si>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</si>
  <si>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</si>
  <si>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</si>
  <si>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</si>
  <si>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</si>
  <si>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</si>
  <si>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</si>
  <si>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</si>
  <si>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</si>
  <si>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</si>
  <si>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</si>
  <si>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</si>
  <si>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</si>
  <si>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</si>
  <si>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</si>
  <si>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</si>
  <si>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</si>
  <si>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</si>
  <si>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</si>
  <si>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</si>
  <si>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</si>
  <si>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</si>
  <si>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</si>
  <si>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</si>
  <si>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</si>
  <si>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</si>
  <si>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</si>
  <si>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</si>
  <si>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</si>
  <si>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</si>
  <si>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</si>
  <si>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</si>
  <si>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</si>
  <si>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</si>
  <si>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</si>
  <si>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</si>
  <si>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</si>
  <si>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</si>
  <si>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</si>
  <si>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</si>
  <si>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</si>
  <si>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</si>
  <si>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</si>
  <si>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</si>
  <si>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</si>
  <si>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</si>
  <si>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</si>
  <si>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</si>
  <si>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</si>
  <si>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</si>
  <si>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</si>
  <si>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</si>
  <si>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</si>
  <si>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</si>
  <si>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</si>
  <si>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</si>
  <si>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</si>
  <si>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</si>
  <si>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</si>
  <si>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</si>
  <si>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</si>
  <si>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</si>
  <si>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</si>
  <si>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</si>
  <si>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</si>
  <si>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</si>
  <si>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</si>
  <si>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</si>
  <si>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</si>
  <si>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</si>
  <si>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</si>
  <si>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</si>
  <si>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</si>
  <si>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</si>
  <si>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</si>
  <si>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</si>
  <si>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</si>
  <si>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</si>
  <si>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</si>
  <si>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</si>
  <si>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</si>
  <si>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</si>
  <si>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</si>
  <si>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</si>
  <si>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</si>
  <si>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</si>
  <si>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</si>
  <si>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</si>
  <si>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</si>
  <si>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</si>
  <si>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</si>
  <si>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</si>
  <si>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</si>
  <si>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</si>
  <si>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</si>
  <si>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</si>
  <si>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</si>
  <si>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</si>
  <si>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</si>
  <si>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</si>
  <si>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</si>
  <si>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</si>
  <si>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</si>
  <si>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</si>
  <si>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</si>
  <si>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</si>
  <si>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</si>
  <si>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</si>
  <si>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</si>
  <si>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</si>
  <si>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</si>
  <si>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</si>
  <si>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</si>
  <si>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</si>
  <si>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</si>
  <si>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</si>
  <si>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</si>
  <si>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</si>
  <si>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</si>
  <si>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</si>
  <si>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</si>
  <si>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</si>
  <si>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</si>
  <si>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</si>
  <si>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</si>
  <si>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</si>
  <si>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</si>
  <si>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</si>
  <si>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</si>
  <si>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</si>
  <si>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</si>
  <si>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</si>
  <si>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</si>
  <si>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</si>
  <si>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</si>
  <si>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</si>
  <si>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</si>
  <si>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</si>
  <si>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</si>
  <si>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</si>
  <si>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</si>
  <si>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</si>
  <si>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</si>
  <si>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</si>
  <si>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</si>
  <si>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</si>
  <si>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</si>
  <si>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</si>
  <si>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</si>
  <si>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</si>
  <si>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</si>
  <si>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</si>
  <si>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</si>
  <si>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</si>
  <si>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</si>
  <si>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</si>
  <si>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</si>
  <si>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</si>
  <si>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</si>
  <si>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</si>
  <si>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</si>
  <si>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</si>
  <si>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</si>
  <si>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</si>
  <si>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</si>
  <si>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</si>
  <si>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</si>
  <si>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</si>
  <si>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</si>
  <si>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</si>
  <si>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</si>
  <si>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</si>
  <si>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</si>
  <si>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</si>
  <si>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</si>
  <si>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</si>
  <si>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</si>
  <si>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</si>
  <si>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</si>
  <si>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</si>
  <si>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</si>
  <si>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</si>
  <si>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</si>
  <si>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</si>
  <si>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</si>
  <si>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</si>
  <si>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</si>
  <si>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</si>
  <si>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</si>
  <si>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</si>
  <si>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</si>
  <si>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</si>
  <si>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</si>
  <si>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</si>
  <si>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</si>
  <si>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</si>
  <si>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</si>
  <si>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</si>
  <si>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</si>
  <si>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</si>
  <si>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</si>
  <si>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</si>
  <si>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</si>
  <si>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</si>
  <si>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</si>
  <si>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</si>
  <si>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</si>
  <si>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</si>
  <si>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</si>
  <si>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</si>
  <si>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</si>
  <si>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</si>
  <si>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</si>
  <si>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</si>
  <si>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</si>
  <si>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</si>
  <si>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</si>
  <si>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</si>
  <si>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</si>
  <si>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</si>
  <si>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</si>
  <si>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</si>
  <si>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</si>
  <si>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</si>
  <si>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</si>
  <si>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</si>
  <si>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</si>
  <si>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</si>
  <si>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</si>
  <si>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</si>
  <si>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</si>
  <si>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</si>
  <si>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</si>
  <si>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</si>
  <si>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</si>
  <si>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</si>
  <si>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</si>
  <si>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</si>
  <si>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</si>
  <si>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</si>
  <si>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</si>
  <si>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</si>
  <si>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</si>
  <si>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</si>
  <si>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</si>
  <si>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</si>
  <si>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</si>
  <si>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</si>
  <si>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</si>
  <si>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</si>
  <si>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</si>
  <si>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</si>
  <si>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</si>
  <si>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</si>
  <si>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</si>
  <si>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</si>
  <si>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</si>
  <si>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</si>
  <si>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</si>
  <si>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</si>
  <si>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</si>
  <si>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</si>
  <si>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</si>
  <si>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</si>
  <si>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</si>
  <si>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</si>
  <si>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</si>
  <si>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</si>
  <si>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</si>
  <si>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</si>
  <si>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</si>
  <si>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</si>
  <si>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</si>
  <si>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</si>
  <si>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</si>
  <si>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</si>
  <si>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</si>
  <si>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</si>
  <si>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</si>
  <si>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</si>
  <si>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</si>
  <si>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</si>
  <si>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</si>
  <si>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</si>
  <si>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</si>
  <si>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</si>
  <si>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</si>
  <si>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</si>
  <si>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</si>
  <si>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</si>
  <si>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</si>
  <si>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</si>
  <si>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</si>
  <si>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</si>
  <si>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</si>
  <si>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</si>
  <si>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</si>
  <si>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</si>
  <si>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</si>
  <si>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</si>
  <si>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</si>
  <si>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</si>
  <si>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</si>
  <si>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</si>
  <si>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</si>
  <si>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</si>
  <si>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</si>
  <si>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</si>
  <si>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</si>
  <si>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</si>
  <si>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</si>
  <si>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</si>
  <si>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</si>
  <si>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</si>
  <si>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</si>
  <si>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</si>
  <si>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</si>
  <si>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</si>
  <si>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</si>
  <si>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</si>
  <si>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</si>
  <si>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</si>
  <si>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</si>
  <si>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</si>
  <si>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</si>
  <si>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</si>
  <si>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</si>
  <si>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</si>
  <si>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</si>
  <si>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</si>
  <si>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</si>
  <si>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</si>
  <si>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</si>
  <si>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</si>
  <si>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</si>
  <si>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</si>
  <si>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</si>
  <si>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</si>
  <si>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</si>
  <si>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</si>
  <si>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</si>
  <si>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</si>
  <si>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</si>
  <si>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</si>
  <si>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</si>
  <si>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</si>
  <si>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</si>
  <si>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</si>
  <si>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</si>
  <si>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</si>
  <si>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</si>
  <si>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</si>
  <si>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</si>
  <si>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</si>
  <si>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</si>
  <si>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</si>
  <si>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</si>
  <si>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</si>
  <si>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</si>
  <si>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</si>
  <si>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</si>
  <si>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</si>
  <si>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</si>
  <si>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</si>
  <si>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</si>
  <si>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</si>
  <si>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</si>
  <si>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</si>
  <si>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</si>
  <si>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</si>
  <si>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</si>
  <si>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</si>
  <si>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</si>
  <si>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</si>
  <si>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</si>
  <si>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</si>
  <si>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</si>
  <si>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</si>
  <si>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</si>
  <si>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</si>
  <si>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</si>
  <si>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</si>
  <si>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</si>
  <si>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</si>
  <si>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</si>
  <si>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</si>
  <si>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</si>
  <si>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</si>
  <si>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</si>
  <si>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</si>
  <si>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</si>
  <si>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</si>
  <si>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</si>
  <si>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</si>
  <si>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</si>
  <si>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</si>
  <si>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</si>
  <si>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</si>
  <si>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</si>
  <si>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</si>
  <si>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</si>
  <si>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</si>
  <si>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</si>
  <si>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</si>
  <si>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</si>
  <si>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</si>
  <si>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</si>
  <si>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</si>
  <si>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</si>
  <si>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</si>
  <si>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</si>
  <si>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</si>
  <si>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</si>
  <si>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</si>
  <si>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</si>
  <si>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</si>
  <si>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</si>
  <si>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</si>
  <si>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</si>
  <si>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</si>
  <si>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</si>
  <si>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</si>
  <si>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</si>
  <si>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</si>
  <si>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</si>
  <si>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</si>
  <si>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</si>
  <si>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</si>
  <si>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</si>
  <si>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</si>
  <si>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</si>
  <si>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</si>
  <si>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</si>
  <si>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</si>
  <si>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</si>
  <si>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</si>
  <si>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</si>
  <si>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</si>
  <si>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</si>
  <si>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</si>
  <si>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</si>
  <si>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</si>
  <si>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</si>
  <si>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</si>
  <si>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</si>
  <si>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</si>
  <si>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</si>
  <si>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</si>
  <si>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</si>
  <si>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</si>
  <si>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</si>
  <si>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</si>
  <si>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</si>
  <si>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</si>
  <si>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</si>
  <si>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</si>
  <si>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</si>
  <si>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</si>
  <si>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</si>
  <si>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</si>
  <si>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</si>
  <si>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</si>
  <si>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</si>
  <si>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</si>
  <si>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</si>
  <si>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</si>
  <si>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</si>
  <si>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</si>
  <si>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</si>
  <si>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</si>
  <si>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</si>
  <si>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</si>
  <si>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</si>
  <si>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</si>
  <si>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</si>
  <si>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</si>
  <si>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</si>
  <si>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</si>
  <si>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</si>
  <si>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</si>
  <si>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</si>
  <si>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</si>
  <si>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</si>
  <si>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</si>
  <si>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</si>
  <si>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</si>
  <si>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</si>
  <si>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</si>
  <si>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</si>
  <si>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</si>
  <si>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</si>
  <si>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</si>
  <si>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</si>
  <si>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</si>
  <si>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</si>
  <si>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</si>
  <si>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</si>
  <si>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</si>
  <si>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</si>
  <si>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</si>
  <si>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</si>
  <si>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</si>
  <si>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</si>
  <si>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</si>
  <si>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</si>
  <si>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</si>
  <si>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</si>
  <si>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</si>
  <si>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</si>
  <si>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</si>
  <si>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</si>
  <si>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</si>
  <si>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</si>
  <si>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</si>
  <si>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</si>
  <si>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</si>
  <si>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</si>
  <si>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</si>
  <si>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</si>
  <si>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</si>
  <si>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</si>
  <si>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</si>
  <si>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</si>
  <si>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</si>
  <si>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</si>
  <si>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</si>
  <si>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</si>
  <si>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</si>
  <si>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</si>
  <si>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</si>
  <si>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</si>
  <si>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</si>
  <si>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</si>
  <si>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</si>
  <si>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</si>
  <si>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</si>
  <si>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</si>
  <si>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</si>
  <si>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</si>
  <si>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</si>
  <si>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</si>
  <si>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</si>
  <si>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</si>
  <si>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</si>
  <si>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</si>
  <si>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</si>
  <si>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</si>
  <si>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</si>
  <si>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</si>
  <si>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</si>
  <si>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</si>
  <si>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</si>
  <si>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</si>
  <si>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</si>
  <si>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</si>
  <si>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</si>
  <si>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</si>
  <si>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</si>
  <si>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</si>
  <si>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</si>
  <si>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</si>
  <si>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</si>
  <si>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</si>
  <si>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</si>
  <si>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</si>
  <si>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</si>
  <si>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</si>
  <si>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</si>
  <si>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</si>
  <si>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</si>
  <si>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</si>
  <si>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</si>
  <si>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</si>
  <si>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</si>
  <si>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</si>
  <si>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</si>
  <si>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</si>
  <si>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</si>
  <si>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</si>
  <si>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</si>
  <si>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</si>
  <si>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</si>
  <si>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</si>
  <si>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</si>
  <si>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</si>
  <si>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</si>
  <si>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</si>
  <si>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</si>
  <si>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</si>
  <si>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</si>
  <si>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</si>
  <si>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</si>
  <si>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</si>
  <si>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</si>
  <si>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</si>
  <si>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</si>
  <si>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</si>
  <si>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</si>
  <si>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</si>
  <si>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</si>
  <si>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</si>
  <si>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</si>
  <si>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</si>
  <si>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</si>
  <si>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</si>
  <si>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</si>
  <si>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</si>
  <si>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</si>
  <si>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</si>
  <si>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</si>
  <si>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</si>
  <si>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</si>
  <si>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</si>
  <si>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</si>
  <si>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</si>
  <si>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</si>
  <si>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</si>
  <si>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</si>
  <si>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</si>
  <si>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</si>
  <si>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</si>
  <si>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</si>
  <si>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</si>
  <si>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</si>
  <si>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</si>
  <si>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</si>
  <si>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</si>
  <si>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</si>
  <si>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</si>
  <si>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</si>
  <si>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</si>
  <si>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</si>
  <si>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</si>
  <si>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</si>
  <si>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</si>
  <si>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</si>
  <si>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</si>
  <si>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</si>
  <si>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</si>
  <si>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</si>
  <si>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</si>
  <si>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</si>
  <si>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</si>
  <si>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</si>
  <si>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</si>
  <si>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</si>
  <si>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</si>
  <si>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</si>
  <si>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</si>
  <si>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</si>
  <si>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</si>
  <si>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</si>
  <si>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</si>
  <si>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</si>
  <si>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</si>
  <si>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</si>
  <si>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</si>
  <si>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</si>
  <si>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</si>
  <si>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</si>
  <si>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</si>
  <si>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</si>
  <si>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</si>
  <si>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</si>
  <si>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</si>
  <si>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</si>
  <si>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</si>
  <si>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</si>
  <si>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</si>
  <si>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</si>
  <si>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</si>
  <si>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</si>
  <si>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</si>
  <si>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</si>
  <si>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</si>
  <si>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</si>
  <si>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</si>
  <si>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</si>
  <si>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</si>
  <si>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</si>
  <si>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</si>
  <si>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</si>
  <si>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</si>
  <si>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</si>
  <si>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</si>
  <si>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</si>
  <si>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</si>
  <si>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</si>
  <si>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</si>
  <si>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</si>
  <si>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</si>
  <si>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</si>
  <si>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</si>
  <si>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</si>
  <si>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</si>
  <si>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</si>
  <si>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</si>
  <si>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</si>
  <si>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</si>
  <si>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</si>
  <si>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</si>
  <si>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</si>
  <si>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</si>
  <si>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</si>
  <si>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</si>
  <si>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</si>
  <si>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</si>
  <si>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</si>
  <si>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</si>
  <si>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</si>
  <si>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</si>
  <si>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</si>
  <si>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</si>
  <si>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</si>
  <si>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</si>
  <si>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</si>
  <si>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</si>
  <si>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</si>
  <si>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</si>
  <si>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</si>
  <si>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</si>
  <si>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</si>
  <si>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</si>
  <si>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</si>
  <si>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</si>
  <si>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</si>
  <si>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</si>
  <si>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</si>
  <si>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</si>
  <si>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</si>
  <si>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</si>
  <si>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</si>
  <si>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</si>
  <si>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</si>
  <si>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</si>
  <si>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</si>
  <si>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</si>
  <si>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</si>
  <si>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</si>
  <si>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</si>
  <si>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</si>
  <si>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</si>
  <si>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</si>
  <si>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</si>
  <si>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</si>
  <si>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</si>
  <si>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</si>
  <si>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</si>
  <si>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</si>
  <si>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</si>
  <si>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</si>
  <si>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</si>
  <si>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</si>
  <si>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</si>
  <si>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</si>
  <si>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</si>
  <si>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</si>
  <si>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</si>
  <si>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</si>
  <si>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</si>
  <si>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</si>
  <si>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</si>
  <si>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</si>
  <si>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</si>
  <si>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</si>
  <si>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</si>
  <si>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</si>
  <si>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</si>
  <si>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</si>
  <si>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</si>
  <si>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</si>
  <si>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</si>
  <si>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</si>
  <si>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</si>
  <si>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</si>
  <si>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</si>
  <si>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</si>
  <si>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</si>
  <si>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</si>
  <si>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</si>
  <si>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</si>
  <si>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</si>
  <si>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</si>
  <si>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</si>
  <si>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</si>
  <si>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</si>
  <si>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</si>
  <si>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</si>
  <si>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</si>
  <si>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</si>
  <si>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</si>
  <si>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</si>
  <si>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</si>
  <si>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</si>
  <si>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</si>
  <si>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</si>
  <si>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</si>
  <si>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</si>
  <si>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</si>
  <si>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</si>
  <si>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</si>
  <si>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</si>
  <si>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</si>
  <si>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</si>
  <si>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</si>
  <si>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</si>
  <si>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</si>
  <si>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</si>
  <si>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</si>
  <si>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</si>
  <si>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</si>
  <si>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</si>
  <si>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</si>
  <si>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</si>
  <si>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</si>
  <si>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</si>
  <si>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</si>
  <si>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</si>
  <si>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</si>
  <si>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</si>
  <si>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</si>
  <si>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</si>
  <si>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</si>
  <si>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</si>
  <si>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</si>
  <si>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</si>
  <si>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</si>
  <si>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</si>
  <si>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</si>
  <si>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</si>
  <si>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</si>
  <si>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</si>
  <si>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</si>
  <si>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</si>
  <si>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</si>
  <si>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</si>
  <si>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</si>
  <si>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</si>
  <si>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</si>
  <si>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</si>
  <si>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</si>
  <si>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</si>
  <si>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</si>
  <si>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</si>
  <si>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</si>
  <si>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</si>
  <si>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</si>
  <si>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</si>
  <si>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</si>
  <si>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</si>
  <si>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</si>
  <si>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</si>
  <si>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</si>
  <si>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</si>
  <si>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</si>
  <si>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</si>
  <si>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</si>
  <si>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</si>
  <si>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</si>
  <si>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</si>
  <si>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</si>
  <si>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</si>
  <si>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</si>
  <si>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</si>
  <si>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</si>
  <si>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</si>
  <si>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</si>
  <si>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</si>
  <si>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</si>
  <si>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</si>
  <si>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</si>
  <si>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</si>
  <si>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</si>
  <si>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</si>
  <si>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</si>
  <si>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</si>
  <si>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</si>
  <si>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</si>
  <si>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</si>
  <si>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</si>
  <si>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</si>
  <si>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</si>
  <si>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</si>
  <si>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</si>
  <si>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</si>
  <si>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</si>
  <si>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</si>
  <si>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</si>
  <si>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</si>
  <si>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</si>
  <si>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</si>
  <si>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</si>
  <si>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</si>
  <si>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</si>
  <si>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</si>
  <si>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</si>
  <si>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</si>
  <si>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</si>
  <si>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</si>
  <si>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</si>
  <si>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</si>
  <si>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</si>
  <si>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</si>
  <si>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</si>
  <si>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</si>
  <si>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</si>
  <si>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</si>
  <si>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</si>
  <si>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</si>
  <si>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</si>
  <si>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</si>
  <si>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</si>
  <si>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</si>
  <si>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</si>
  <si>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</si>
  <si>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</si>
  <si>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</si>
  <si>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</si>
  <si>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</si>
  <si>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</si>
  <si>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</si>
  <si>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</si>
  <si>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</si>
  <si>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</si>
  <si>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</si>
  <si>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</si>
  <si>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</si>
  <si>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</si>
  <si>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</si>
  <si>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</si>
  <si>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</si>
  <si>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</si>
  <si>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</si>
  <si>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</si>
  <si>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</si>
  <si>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</si>
  <si>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</si>
  <si>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</si>
  <si>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</si>
  <si>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</si>
  <si>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</si>
  <si>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</si>
  <si>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</si>
  <si>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</si>
  <si>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</si>
  <si>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</si>
  <si>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</si>
  <si>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</si>
  <si>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</si>
  <si>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</si>
  <si>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</si>
  <si>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</si>
  <si>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</si>
  <si>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</si>
  <si>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</si>
  <si>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</si>
  <si>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</si>
  <si>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</si>
  <si>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</si>
  <si>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</si>
  <si>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</si>
  <si>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</si>
  <si>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</si>
  <si>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</si>
  <si>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</si>
  <si>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</si>
  <si>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</si>
  <si>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</si>
  <si>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</si>
  <si>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</si>
  <si>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</si>
  <si>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</si>
  <si>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</si>
  <si>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</si>
  <si>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</si>
  <si>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</si>
  <si>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</si>
  <si>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</si>
  <si>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</si>
  <si>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</si>
  <si>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</si>
  <si>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</si>
  <si>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</si>
  <si>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</si>
  <si>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</si>
  <si>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</si>
  <si>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</si>
  <si>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</si>
  <si>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</si>
  <si>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</si>
  <si>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</si>
  <si>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</si>
  <si>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</si>
  <si>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</si>
  <si>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</si>
  <si>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</si>
  <si>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</si>
  <si>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</si>
  <si>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</si>
  <si>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</si>
  <si>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</si>
  <si>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</si>
  <si>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</si>
  <si>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</si>
  <si>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</si>
  <si>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</si>
  <si>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</si>
  <si>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</si>
  <si>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</si>
  <si>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</si>
  <si>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</si>
  <si>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</si>
  <si>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</si>
  <si>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</si>
  <si>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</si>
  <si>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</si>
  <si>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</si>
  <si>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</si>
  <si>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</si>
  <si>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</si>
  <si>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</si>
  <si>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</si>
  <si>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</si>
  <si>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</si>
  <si>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</si>
  <si>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</si>
  <si>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</si>
  <si>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</si>
  <si>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</si>
  <si>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</si>
  <si>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</si>
  <si>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</si>
  <si>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</si>
  <si>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</si>
  <si>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</si>
  <si>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</si>
  <si>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</si>
  <si>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</si>
  <si>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</si>
  <si>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</si>
  <si>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</si>
  <si>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</si>
  <si>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</si>
  <si>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</si>
  <si>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</si>
  <si>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</si>
  <si>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</si>
  <si>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</si>
  <si>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</si>
  <si>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</si>
  <si>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</si>
  <si>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</si>
  <si>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</si>
  <si>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</si>
  <si>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</si>
  <si>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</si>
  <si>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</si>
  <si>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</si>
  <si>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</si>
  <si>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</si>
  <si>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</si>
  <si>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</si>
  <si>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</si>
  <si>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</si>
  <si>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</si>
  <si>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</si>
  <si>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</si>
  <si>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</si>
  <si>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</si>
  <si>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</si>
  <si>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</si>
  <si>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</si>
  <si>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</si>
  <si>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</si>
  <si>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</si>
  <si>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</si>
  <si>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</si>
  <si>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</si>
  <si>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</si>
  <si>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</si>
  <si>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</si>
  <si>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</si>
  <si>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</si>
  <si>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</si>
  <si>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</si>
  <si>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</si>
  <si>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</si>
  <si>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</si>
  <si>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</si>
  <si>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</si>
  <si>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</si>
  <si>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</si>
  <si>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</si>
  <si>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</si>
  <si>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</si>
  <si>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</si>
  <si>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</si>
  <si>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</si>
  <si>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</si>
  <si>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</si>
  <si>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</si>
  <si>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</si>
  <si>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</si>
  <si>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</si>
  <si>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</si>
  <si>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</si>
  <si>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</si>
  <si>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</si>
  <si>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</si>
  <si>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</si>
  <si>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</si>
  <si>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</si>
  <si>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</si>
  <si>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</si>
  <si>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</si>
  <si>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</si>
  <si>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</si>
  <si>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</si>
  <si>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</si>
  <si>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</si>
  <si>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</si>
  <si>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</si>
  <si>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</si>
  <si>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</si>
  <si>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</si>
  <si>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</si>
  <si>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</si>
  <si>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</si>
  <si>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</si>
  <si>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</si>
  <si>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</si>
  <si>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</si>
  <si>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</si>
  <si>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</si>
  <si>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</si>
  <si>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</si>
  <si>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</si>
  <si>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</si>
  <si>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</si>
  <si>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</si>
  <si>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</si>
  <si>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</si>
  <si>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</si>
  <si>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</si>
  <si>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</si>
  <si>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</si>
  <si>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</si>
  <si>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</si>
  <si>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</si>
  <si>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</si>
  <si>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</si>
  <si>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</si>
  <si>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</si>
  <si>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</si>
  <si>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</si>
  <si>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</si>
  <si>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</si>
  <si>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</si>
  <si>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</si>
  <si>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</si>
  <si>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</si>
  <si>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</si>
  <si>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</si>
  <si>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</si>
  <si>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</si>
  <si>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</si>
  <si>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</si>
  <si>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</si>
  <si>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</si>
  <si>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</si>
  <si>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</si>
  <si>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</si>
  <si>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</si>
  <si>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</si>
  <si>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</si>
  <si>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</si>
  <si>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</si>
  <si>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</si>
  <si>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</si>
  <si>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</si>
  <si>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</si>
  <si>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</si>
  <si>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</si>
  <si>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</si>
  <si>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</si>
  <si>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</si>
  <si>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</si>
  <si>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</si>
  <si>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</si>
  <si>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</si>
  <si>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</si>
  <si>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</si>
  <si>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</si>
  <si>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</si>
  <si>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</si>
  <si>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</si>
  <si>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</si>
  <si>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</si>
  <si>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</si>
  <si>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</si>
  <si>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</si>
  <si>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</si>
  <si>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</si>
  <si>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</si>
  <si>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</si>
  <si>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</si>
  <si>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</si>
  <si>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</si>
  <si>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</si>
  <si>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</si>
  <si>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</si>
  <si>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</si>
  <si>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</si>
  <si>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</si>
  <si>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</si>
  <si>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</si>
  <si>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</si>
  <si>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</si>
  <si>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</si>
  <si>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</si>
  <si>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</si>
  <si>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</si>
  <si>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</si>
  <si>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</si>
  <si>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</si>
  <si>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</si>
  <si>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</si>
  <si>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</si>
  <si>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</si>
  <si>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</si>
  <si>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</si>
  <si>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</si>
  <si>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</si>
  <si>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</si>
  <si>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</si>
  <si>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</si>
  <si>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</si>
  <si>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</si>
  <si>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</si>
  <si>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</si>
  <si>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</si>
  <si>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</si>
  <si>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</si>
  <si>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</si>
  <si>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</si>
  <si>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</si>
  <si>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</si>
  <si>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</si>
  <si>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</si>
  <si>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</si>
  <si>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</si>
  <si>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</si>
  <si>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</si>
  <si>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</si>
  <si>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</si>
  <si>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</si>
  <si>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</si>
  <si>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</si>
  <si>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</si>
  <si>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</si>
  <si>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</si>
  <si>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</si>
  <si>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</si>
  <si>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</si>
  <si>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</si>
  <si>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</si>
  <si>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</si>
  <si>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</si>
  <si>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</si>
  <si>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</si>
  <si>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</si>
  <si>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</si>
  <si>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</si>
  <si>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</si>
  <si>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</si>
  <si>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</si>
  <si>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</si>
  <si>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</si>
  <si>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</si>
  <si>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</si>
  <si>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</si>
  <si>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</si>
  <si>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</si>
  <si>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</si>
  <si>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</si>
  <si>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</si>
  <si>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</si>
  <si>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</si>
  <si>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</si>
  <si>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</si>
  <si>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</si>
  <si>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</si>
  <si>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</si>
  <si>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</si>
  <si>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</si>
  <si>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</si>
  <si>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</si>
  <si>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</si>
  <si>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</si>
  <si>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</si>
  <si>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</si>
  <si>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</si>
  <si>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</si>
  <si>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</si>
  <si>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</si>
  <si>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</si>
  <si>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</si>
  <si>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</si>
  <si>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</si>
  <si>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</si>
  <si>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</si>
  <si>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</si>
  <si>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</si>
  <si>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</si>
  <si>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</si>
  <si>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</si>
  <si>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</si>
  <si>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</si>
  <si>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</si>
  <si>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</si>
  <si>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</si>
  <si>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</si>
  <si>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</si>
  <si>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</si>
  <si>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</si>
  <si>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</si>
  <si>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</si>
  <si>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</si>
  <si>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</si>
  <si>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</si>
  <si>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</si>
  <si>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</si>
  <si>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</si>
  <si>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</si>
  <si>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</si>
  <si>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</si>
  <si>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</si>
  <si>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</si>
  <si>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</si>
  <si>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</si>
  <si>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</si>
  <si>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</si>
  <si>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</si>
  <si>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</si>
  <si>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</si>
  <si>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</si>
  <si>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</si>
  <si>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</si>
  <si>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</si>
  <si>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</si>
  <si>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</si>
  <si>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</si>
  <si>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</si>
  <si>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</si>
  <si>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</si>
  <si>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</si>
  <si>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</si>
  <si>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</si>
  <si>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</si>
  <si>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</si>
  <si>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</si>
  <si>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</si>
  <si>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</si>
  <si>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</si>
  <si>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</si>
  <si>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</si>
  <si>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</si>
  <si>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</si>
  <si>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</si>
  <si>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</si>
  <si>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</si>
  <si>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</si>
  <si>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</si>
  <si>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</si>
  <si>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</si>
  <si>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</si>
  <si>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</si>
  <si>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</si>
  <si>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</si>
  <si>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</si>
  <si>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</si>
  <si>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</si>
  <si>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</si>
  <si>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</si>
  <si>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</si>
  <si>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</si>
  <si>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</si>
  <si>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</si>
  <si>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</si>
  <si>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</si>
  <si>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</si>
  <si>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</si>
  <si>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</si>
  <si>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</si>
  <si>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</si>
  <si>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</si>
  <si>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</si>
  <si>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</si>
  <si>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</si>
  <si>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</si>
  <si>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</si>
  <si>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</si>
  <si>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</si>
  <si>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</si>
  <si>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</si>
  <si>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</si>
  <si>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</si>
  <si>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</si>
  <si>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</si>
  <si>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</si>
  <si>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</si>
  <si>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</si>
  <si>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</si>
  <si>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</si>
  <si>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</si>
  <si>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</si>
  <si>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</si>
  <si>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</si>
  <si>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</si>
  <si>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</si>
  <si>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</si>
  <si>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</si>
  <si>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</si>
  <si>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</si>
  <si>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</si>
  <si>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</si>
  <si>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</si>
  <si>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</si>
  <si>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</si>
  <si>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</si>
  <si>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</si>
  <si>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</si>
  <si>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</si>
  <si>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</si>
  <si>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</si>
  <si>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</si>
  <si>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</si>
  <si>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</si>
  <si>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</si>
  <si>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</si>
  <si>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</si>
  <si>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</si>
  <si>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</si>
  <si>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</si>
  <si>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</si>
  <si>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</si>
  <si>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</si>
  <si>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</si>
  <si>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</si>
  <si>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</si>
  <si>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</si>
  <si>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</si>
  <si>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</si>
  <si>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</si>
  <si>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</si>
  <si>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</si>
  <si>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</si>
  <si>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</si>
  <si>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</si>
  <si>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</si>
  <si>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</si>
  <si>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</si>
  <si>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</si>
  <si>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</si>
  <si>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</si>
  <si>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</si>
  <si>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</si>
  <si>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</si>
  <si>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</si>
  <si>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</si>
  <si>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</si>
  <si>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</si>
  <si>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</si>
  <si>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</si>
  <si>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</si>
  <si>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</si>
  <si>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</si>
  <si>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</si>
  <si>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</si>
  <si>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</si>
  <si>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</si>
  <si>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</si>
  <si>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</si>
  <si>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</si>
  <si>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</si>
  <si>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</si>
  <si>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</si>
  <si>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</si>
  <si>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</si>
  <si>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</si>
  <si>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</si>
  <si>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</si>
  <si>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</si>
  <si>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</si>
  <si>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</si>
  <si>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</si>
  <si>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</si>
  <si>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</si>
  <si>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</si>
  <si>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</si>
  <si>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</si>
  <si>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</si>
  <si>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</si>
  <si>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</si>
  <si>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</si>
  <si>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</si>
  <si>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</si>
  <si>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</si>
  <si>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</si>
  <si>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</si>
  <si>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</si>
  <si>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</si>
  <si>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</si>
  <si>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</si>
  <si>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</si>
  <si>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</si>
  <si>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</si>
  <si>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</si>
  <si>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</si>
  <si>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</si>
  <si>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</si>
  <si>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</si>
  <si>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</si>
  <si>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</si>
  <si>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</si>
  <si>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</si>
  <si>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</si>
  <si>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</si>
  <si>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</si>
  <si>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</si>
  <si>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</si>
  <si>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</si>
  <si>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</si>
  <si>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</si>
  <si>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</si>
  <si>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</si>
  <si>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</si>
  <si>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</si>
  <si>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</si>
  <si>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</si>
  <si>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</si>
  <si>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</si>
  <si>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</si>
  <si>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</si>
  <si>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</si>
  <si>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</si>
  <si>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</si>
  <si>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</si>
  <si>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</si>
  <si>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</si>
  <si>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</si>
  <si>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</si>
  <si>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</si>
  <si>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</si>
  <si>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</si>
  <si>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</si>
  <si>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</si>
  <si>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</si>
  <si>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</si>
  <si>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</si>
  <si>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</si>
  <si>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</si>
  <si>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</si>
  <si>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</si>
  <si>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</si>
  <si>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</si>
  <si>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</si>
  <si>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</si>
  <si>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</si>
  <si>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</si>
  <si>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</si>
  <si>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</si>
  <si>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</si>
  <si>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</si>
  <si>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</si>
  <si>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</si>
  <si>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</si>
  <si>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</si>
  <si>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</si>
  <si>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</si>
  <si>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</si>
  <si>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</si>
  <si>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</si>
  <si>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</si>
  <si>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</si>
  <si>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</si>
  <si>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</si>
  <si>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</si>
  <si>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</si>
  <si>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</si>
  <si>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</si>
  <si>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</si>
  <si>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</si>
  <si>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</si>
  <si>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</si>
  <si>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</si>
  <si>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</si>
  <si>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</si>
  <si>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</si>
  <si>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</si>
  <si>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</si>
  <si>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</si>
  <si>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</si>
  <si>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</si>
  <si>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</si>
  <si>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</si>
  <si>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</si>
  <si>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</si>
  <si>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</si>
  <si>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</si>
  <si>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</si>
  <si>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</si>
  <si>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</si>
  <si>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</si>
  <si>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</si>
  <si>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</si>
  <si>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</si>
  <si>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</si>
  <si>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</si>
  <si>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</si>
  <si>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</si>
  <si>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</si>
  <si>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</si>
  <si>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</si>
  <si>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</si>
  <si>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</si>
  <si>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</si>
  <si>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</si>
  <si>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</si>
  <si>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</si>
  <si>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</si>
  <si>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</si>
  <si>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</si>
  <si>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</si>
  <si>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</si>
  <si>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</si>
  <si>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</si>
  <si>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</si>
  <si>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</si>
  <si>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</si>
  <si>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</si>
  <si>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</si>
  <si>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</si>
  <si>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</si>
  <si>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</si>
  <si>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</si>
  <si>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</si>
  <si>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</si>
  <si>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</si>
  <si>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</si>
  <si>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</si>
  <si>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</si>
  <si>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</si>
  <si>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</si>
  <si>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</si>
  <si>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</si>
  <si>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</si>
  <si>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</si>
  <si>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</si>
  <si>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</si>
  <si>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</si>
  <si>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</si>
  <si>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</si>
  <si>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</si>
  <si>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</si>
  <si>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</si>
  <si>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</si>
  <si>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</si>
  <si>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</si>
  <si>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</si>
  <si>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</si>
  <si>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</si>
  <si>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</si>
  <si>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</si>
  <si>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</si>
  <si>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</si>
  <si>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</si>
  <si>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</si>
  <si>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</si>
  <si>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</si>
  <si>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</si>
  <si>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</si>
  <si>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</si>
  <si>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</si>
  <si>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</si>
  <si>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</si>
  <si>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</si>
  <si>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</si>
  <si>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</si>
  <si>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</si>
  <si>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</si>
  <si>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</si>
  <si>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</si>
  <si>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</si>
  <si>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</si>
  <si>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</si>
  <si>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</si>
  <si>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</si>
  <si>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</si>
  <si>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</si>
  <si>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</si>
  <si>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</si>
  <si>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</si>
  <si>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</si>
  <si>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</si>
  <si>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</si>
  <si>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</si>
  <si>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</si>
  <si>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</si>
  <si>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</si>
  <si>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</si>
  <si>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</si>
  <si>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</si>
  <si>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</si>
  <si>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</si>
  <si>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</si>
  <si>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</si>
  <si>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</si>
  <si>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</si>
  <si>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</si>
  <si>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</si>
  <si>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</si>
  <si>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</si>
  <si>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</si>
  <si>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</si>
  <si>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</si>
  <si>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</si>
  <si>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</si>
  <si>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</si>
  <si>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</si>
  <si>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</si>
  <si>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</si>
  <si>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</si>
  <si>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</si>
  <si>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</si>
  <si>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</si>
  <si>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</si>
  <si>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</si>
  <si>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</si>
  <si>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</si>
  <si>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</si>
  <si>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</si>
  <si>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</si>
  <si>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</si>
  <si>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</si>
  <si>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</si>
  <si>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</si>
  <si>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</si>
  <si>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</si>
  <si>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</si>
  <si>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</si>
  <si>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</si>
  <si>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</si>
  <si>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</si>
  <si>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</si>
  <si>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</si>
  <si>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</si>
  <si>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</si>
  <si>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</si>
  <si>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</si>
  <si>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</si>
  <si>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</si>
  <si>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</si>
  <si>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</si>
  <si>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</si>
  <si>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</si>
  <si>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</si>
  <si>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</si>
  <si>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</si>
  <si>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</si>
  <si>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</si>
  <si>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</si>
  <si>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</si>
  <si>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</si>
  <si>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</si>
  <si>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</si>
  <si>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</si>
  <si>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</si>
  <si>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</si>
  <si>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</si>
  <si>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</si>
  <si>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</si>
  <si>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</si>
  <si>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</si>
  <si>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</si>
  <si>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</si>
  <si>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</si>
  <si>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</si>
  <si>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</si>
  <si>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</si>
  <si>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</si>
  <si>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</si>
  <si>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</si>
  <si>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</si>
  <si>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</si>
  <si>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</si>
  <si>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</si>
  <si>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</si>
  <si>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</si>
  <si>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</si>
  <si>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</si>
  <si>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</si>
  <si>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</si>
  <si>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</si>
  <si>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</si>
  <si>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</si>
  <si>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</si>
  <si>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</si>
  <si>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</si>
  <si>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</si>
  <si>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</si>
  <si>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</si>
  <si>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</si>
  <si>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</si>
  <si>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</si>
  <si>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</si>
  <si>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</si>
  <si>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</si>
  <si>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</si>
  <si>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</si>
  <si>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</si>
  <si>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</si>
  <si>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</si>
  <si>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</si>
  <si>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</si>
  <si>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</si>
  <si>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</si>
  <si>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</si>
  <si>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</si>
  <si>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</si>
  <si>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</si>
  <si>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</si>
  <si>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</si>
  <si>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</si>
  <si>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</si>
  <si>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</si>
  <si>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</si>
  <si>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</si>
  <si>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</si>
  <si>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</si>
  <si>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</si>
  <si>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</si>
  <si>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</si>
  <si>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</si>
  <si>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</si>
  <si>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</si>
  <si>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</si>
  <si>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</si>
  <si>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</si>
  <si>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</si>
  <si>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</si>
  <si>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</si>
  <si>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</si>
  <si>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</si>
  <si>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</si>
  <si>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</si>
  <si>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</si>
  <si>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</si>
  <si>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</si>
  <si>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</si>
  <si>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</si>
  <si>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</si>
  <si>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</si>
  <si>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</si>
  <si>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</si>
  <si>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</si>
  <si>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</si>
  <si>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</si>
  <si>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</si>
  <si>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</si>
  <si>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</si>
  <si>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</si>
  <si>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</si>
  <si>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</si>
  <si>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</si>
  <si>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</si>
  <si>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</si>
  <si>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</si>
  <si>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</si>
  <si>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</si>
  <si>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</si>
  <si>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</si>
  <si>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</si>
  <si>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</si>
  <si>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</si>
  <si>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</si>
  <si>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</si>
  <si>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</si>
  <si>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</si>
  <si>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</si>
  <si>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</si>
  <si>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</si>
  <si>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</si>
  <si>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</si>
  <si>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</si>
  <si>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</si>
  <si>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</si>
  <si>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</si>
  <si>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</si>
  <si>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</si>
  <si>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</si>
  <si>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</si>
  <si>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</si>
  <si>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</si>
  <si>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</si>
  <si>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</si>
  <si>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</si>
  <si>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</si>
  <si>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</si>
  <si>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</si>
  <si>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</si>
  <si>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</si>
  <si>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</si>
  <si>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</si>
  <si>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</si>
  <si>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</si>
  <si>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</si>
  <si>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</si>
  <si>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</si>
  <si>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</si>
  <si>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</si>
  <si>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</si>
  <si>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</si>
  <si>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</si>
  <si>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</si>
  <si>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</si>
  <si>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</si>
  <si>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</si>
  <si>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</si>
  <si>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</si>
  <si>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</si>
  <si>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</si>
  <si>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</si>
  <si>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</si>
  <si>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</si>
  <si>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</si>
  <si>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</si>
  <si>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</si>
  <si>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</si>
  <si>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</si>
  <si>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</si>
  <si>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</si>
  <si>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</si>
  <si>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</si>
  <si>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</si>
  <si>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</si>
  <si>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</si>
  <si>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</si>
  <si>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</si>
  <si>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</si>
  <si>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</si>
  <si>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</si>
  <si>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</si>
  <si>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</si>
  <si>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</si>
  <si>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</si>
  <si>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</si>
  <si>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</si>
  <si>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</si>
  <si>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</si>
  <si>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</si>
  <si>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</si>
  <si>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</si>
  <si>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</si>
  <si>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</si>
  <si>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</si>
  <si>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</si>
  <si>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</si>
  <si>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</si>
  <si>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</si>
  <si>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</si>
  <si>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</si>
  <si>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</si>
  <si>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</si>
  <si>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</si>
  <si>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</si>
  <si>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</si>
  <si>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</si>
  <si>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</si>
  <si>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</si>
  <si>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</si>
  <si>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</si>
  <si>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</si>
  <si>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</si>
  <si>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</si>
  <si>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</si>
  <si>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</si>
  <si>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</si>
  <si>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</si>
  <si>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</si>
  <si>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</si>
  <si>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</si>
  <si>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</si>
  <si>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</si>
  <si>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</si>
  <si>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</si>
  <si>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</si>
  <si>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</si>
  <si>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</si>
  <si>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</si>
  <si>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</si>
  <si>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</si>
  <si>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</si>
  <si>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</si>
  <si>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</si>
  <si>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</si>
  <si>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</si>
  <si>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</si>
  <si>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</si>
  <si>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</si>
  <si>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</si>
  <si>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</si>
  <si>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</si>
  <si>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</si>
  <si>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</si>
  <si>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</si>
  <si>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</si>
  <si>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</si>
  <si>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</si>
  <si>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</si>
  <si>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</si>
  <si>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</si>
  <si>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</si>
  <si>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</si>
  <si>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</si>
  <si>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</si>
  <si>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</si>
  <si>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</si>
  <si>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</si>
  <si>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</si>
  <si>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</si>
  <si>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</si>
  <si>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</si>
  <si>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</si>
  <si>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</si>
  <si>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</si>
  <si>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</si>
  <si>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</si>
  <si>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</si>
  <si>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</si>
  <si>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</si>
  <si>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</si>
  <si>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</si>
  <si>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</si>
  <si>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</si>
  <si>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</si>
  <si>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</si>
  <si>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</si>
  <si>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</si>
  <si>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</si>
  <si>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</si>
  <si>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</si>
  <si>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</si>
  <si>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</si>
  <si>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</si>
  <si>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</si>
  <si>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</si>
  <si>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</si>
  <si>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</si>
  <si>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</si>
  <si>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</si>
  <si>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</si>
  <si>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</si>
  <si>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</si>
  <si>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</si>
  <si>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</si>
  <si>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</si>
  <si>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</si>
  <si>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</si>
  <si>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</si>
  <si>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</si>
  <si>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</si>
  <si>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</si>
  <si>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</si>
  <si>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</si>
  <si>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</si>
  <si>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</si>
  <si>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</si>
  <si>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</si>
  <si>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</si>
  <si>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</si>
  <si>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</si>
  <si>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</si>
  <si>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</si>
  <si>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</si>
  <si>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</si>
  <si>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</si>
  <si>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</si>
  <si>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</si>
  <si>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</si>
  <si>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</si>
  <si>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</si>
  <si>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</si>
  <si>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</si>
  <si>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</si>
  <si>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</si>
  <si>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</si>
  <si>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</si>
  <si>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</si>
  <si>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</si>
  <si>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</si>
  <si>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</si>
  <si>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</si>
  <si>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</si>
  <si>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</si>
  <si>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</si>
  <si>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</si>
  <si>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</si>
  <si>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</si>
  <si>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</si>
  <si>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</si>
  <si>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</si>
  <si>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</si>
  <si>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</si>
  <si>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</si>
  <si>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</si>
  <si>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</si>
  <si>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</si>
  <si>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</si>
  <si>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</si>
  <si>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</si>
  <si>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</si>
  <si>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</si>
  <si>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</si>
  <si>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</si>
  <si>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</si>
  <si>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</si>
  <si>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</si>
  <si>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</si>
  <si>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</si>
  <si>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</si>
  <si>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</si>
  <si>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</si>
  <si>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</si>
  <si>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</si>
  <si>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</si>
  <si>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</si>
  <si>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</si>
  <si>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</si>
  <si>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</si>
  <si>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</si>
  <si>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</si>
  <si>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</si>
  <si>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</si>
  <si>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</si>
  <si>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</si>
  <si>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</si>
  <si>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</si>
  <si>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</si>
  <si>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</si>
  <si>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</si>
  <si>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</si>
  <si>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</si>
  <si>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</si>
  <si>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</si>
  <si>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</si>
  <si>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</si>
  <si>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</si>
  <si>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</si>
  <si>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</si>
  <si>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</si>
  <si>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</si>
  <si>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</si>
  <si>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</si>
  <si>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</si>
  <si>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</si>
  <si>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</si>
  <si>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</si>
  <si>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</si>
  <si>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</si>
  <si>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</si>
  <si>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</si>
  <si>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</si>
  <si>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</si>
  <si>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</si>
  <si>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</si>
  <si>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</si>
  <si>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</si>
  <si>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</si>
  <si>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</si>
  <si>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</si>
  <si>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</si>
  <si>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</si>
  <si>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</si>
  <si>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</si>
  <si>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</si>
  <si>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</si>
  <si>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</si>
  <si>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</si>
  <si>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</si>
  <si>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</si>
  <si>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</si>
  <si>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</si>
  <si>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</si>
  <si>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</si>
  <si>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</si>
  <si>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</si>
  <si>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</si>
  <si>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</si>
  <si>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</si>
  <si>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</si>
  <si>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</si>
  <si>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</si>
  <si>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</si>
  <si>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</si>
  <si>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</si>
  <si>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</si>
  <si>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</si>
  <si>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</si>
  <si>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</si>
  <si>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</si>
  <si>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</si>
  <si>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</si>
  <si>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</si>
  <si>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</si>
  <si>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</si>
  <si>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</si>
  <si>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</si>
  <si>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</si>
  <si>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</si>
  <si>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</si>
  <si>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</si>
  <si>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</si>
  <si>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</si>
  <si>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</si>
  <si>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</si>
  <si>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</si>
  <si>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</si>
  <si>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</si>
  <si>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</si>
  <si>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</si>
  <si>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</si>
  <si>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</si>
  <si>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</si>
  <si>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</si>
  <si>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</si>
  <si>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</si>
  <si>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</si>
  <si>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</si>
  <si>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</si>
  <si>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</si>
  <si>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</si>
  <si>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</si>
  <si>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</si>
  <si>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</si>
  <si>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</si>
  <si>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</si>
  <si>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</si>
  <si>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</si>
  <si>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</si>
  <si>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</si>
  <si>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</si>
  <si>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</si>
  <si>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</si>
  <si>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</si>
  <si>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</si>
  <si>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</si>
  <si>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</si>
  <si>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</si>
  <si>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</si>
  <si>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</si>
  <si>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</si>
  <si>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</si>
  <si>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</si>
  <si>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</si>
  <si>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</si>
  <si>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</si>
  <si>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</si>
  <si>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</si>
  <si>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</si>
  <si>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</si>
  <si>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</si>
  <si>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</si>
  <si>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</si>
  <si>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</si>
  <si>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</si>
  <si>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</si>
  <si>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</si>
  <si>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</si>
  <si>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</si>
  <si>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</si>
  <si>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</si>
  <si>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</si>
  <si>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</si>
  <si>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</si>
  <si>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</si>
  <si>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</si>
  <si>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</si>
  <si>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</si>
  <si>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</si>
  <si>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</si>
  <si>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</si>
  <si>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</si>
  <si>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</si>
  <si>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</si>
  <si>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</si>
  <si>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</si>
  <si>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</si>
  <si>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</si>
  <si>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</si>
  <si>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</si>
  <si>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</si>
  <si>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</si>
  <si>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</si>
  <si>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</si>
  <si>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</si>
  <si>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</si>
  <si>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</si>
  <si>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</si>
  <si>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</si>
  <si>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</si>
  <si>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</si>
  <si>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</si>
  <si>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</si>
  <si>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</si>
  <si>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</si>
  <si>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</si>
  <si>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</si>
  <si>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</si>
  <si>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</si>
  <si>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</si>
  <si>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</si>
  <si>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</si>
  <si>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</si>
  <si>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</si>
  <si>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</si>
  <si>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</si>
  <si>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</si>
  <si>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</si>
  <si>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</si>
  <si>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</si>
  <si>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</si>
  <si>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</si>
  <si>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</si>
  <si>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</si>
  <si>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</si>
  <si>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</si>
  <si>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</si>
  <si>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</si>
  <si>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</si>
  <si>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</si>
  <si>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</si>
  <si>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</si>
  <si>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</si>
  <si>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</si>
  <si>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</si>
  <si>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</si>
  <si>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</si>
  <si>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</si>
  <si>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</si>
  <si>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</si>
  <si>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</si>
  <si>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</si>
  <si>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</si>
  <si>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</si>
  <si>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</si>
  <si>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</si>
  <si>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</si>
  <si>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</si>
  <si>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</si>
  <si>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</si>
  <si>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</si>
  <si>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</si>
  <si>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</si>
  <si>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</si>
  <si>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</si>
  <si>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</si>
  <si>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</si>
  <si>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</si>
  <si>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</si>
  <si>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</si>
  <si>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</si>
  <si>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</si>
  <si>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</si>
  <si>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</si>
  <si>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</si>
  <si>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</si>
  <si>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</si>
  <si>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</si>
  <si>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</si>
  <si>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</si>
  <si>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</si>
  <si>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</si>
  <si>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</si>
  <si>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</si>
  <si>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</si>
  <si>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</si>
  <si>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</si>
  <si>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</si>
  <si>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</si>
  <si>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</si>
  <si>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</si>
  <si>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</si>
  <si>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</si>
  <si>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</si>
  <si>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</si>
  <si>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</si>
  <si>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</si>
  <si>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</si>
  <si>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</si>
  <si>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</si>
  <si>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</si>
  <si>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</si>
  <si>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</si>
  <si>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</si>
  <si>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</si>
  <si>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</si>
  <si>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</si>
  <si>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</si>
  <si>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</si>
  <si>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</si>
  <si>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</si>
  <si>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</si>
  <si>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</si>
  <si>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</si>
  <si>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</si>
  <si>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</si>
  <si>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</si>
  <si>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</si>
  <si>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</si>
  <si>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</si>
  <si>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</si>
  <si>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</si>
  <si>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</si>
  <si>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</si>
  <si>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</si>
  <si>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</si>
  <si>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</si>
  <si>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</si>
  <si>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</si>
  <si>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</si>
  <si>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</si>
  <si>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</si>
  <si>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</si>
  <si>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</si>
  <si>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</si>
  <si>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</si>
  <si>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</si>
  <si>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</si>
  <si>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</si>
  <si>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</si>
  <si>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</si>
  <si>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</si>
  <si>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</si>
  <si>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</si>
  <si>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</si>
  <si>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</si>
  <si>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</si>
  <si>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</si>
  <si>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</si>
  <si>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</si>
  <si>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</si>
  <si>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</si>
  <si>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</si>
  <si>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</si>
  <si>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</si>
  <si>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</si>
  <si>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</si>
  <si>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</si>
  <si>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</si>
  <si>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</si>
  <si>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</si>
  <si>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</si>
  <si>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</si>
  <si>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</si>
  <si>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</si>
  <si>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</si>
  <si>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</si>
  <si>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</si>
  <si>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</si>
  <si>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</si>
  <si>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</si>
  <si>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</si>
  <si>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</si>
  <si>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</si>
  <si>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</si>
  <si>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</si>
  <si>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</si>
  <si>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</si>
  <si>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</si>
  <si>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</si>
  <si>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</si>
  <si>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</si>
  <si>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</si>
  <si>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</si>
  <si>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</si>
  <si>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</si>
  <si>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</si>
  <si>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</si>
  <si>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</si>
  <si>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</si>
  <si>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</si>
  <si>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</si>
  <si>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</si>
  <si>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</si>
  <si>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</si>
  <si>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</si>
  <si>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</si>
  <si>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</si>
  <si>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</si>
  <si>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</si>
  <si>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</si>
  <si>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</si>
  <si>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</si>
  <si>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</si>
  <si>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</si>
  <si>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</si>
  <si>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</si>
  <si>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</si>
  <si>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</si>
  <si>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</si>
  <si>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</si>
  <si>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</si>
  <si>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</si>
  <si>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</si>
  <si>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</si>
  <si>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</si>
  <si>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</si>
  <si>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</si>
  <si>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</si>
  <si>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</si>
  <si>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</si>
  <si>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</si>
  <si>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</si>
  <si>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</si>
  <si>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</si>
  <si>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</si>
  <si>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</si>
  <si>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</si>
  <si>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</si>
  <si>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</si>
  <si>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</si>
  <si>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</si>
  <si>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</si>
  <si>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</si>
  <si>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</si>
  <si>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</si>
  <si>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</si>
  <si>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</si>
  <si>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</si>
  <si>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</si>
  <si>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</si>
  <si>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</si>
  <si>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</si>
  <si>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</si>
  <si>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</si>
  <si>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</si>
  <si>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</si>
  <si>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</si>
  <si>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</si>
  <si>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</si>
  <si>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</si>
  <si>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</si>
  <si>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</si>
  <si>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</si>
  <si>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</si>
  <si>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</si>
  <si>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</si>
  <si>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</si>
  <si>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</si>
  <si>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</si>
  <si>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</si>
  <si>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</si>
  <si>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</si>
  <si>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</si>
  <si>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</si>
  <si>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</si>
  <si>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</si>
  <si>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</si>
  <si>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</si>
  <si>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</si>
  <si>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</si>
  <si>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</si>
  <si>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</si>
  <si>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</si>
  <si>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</si>
  <si>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</si>
  <si>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</si>
  <si>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</si>
  <si>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</si>
  <si>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</si>
  <si>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</si>
  <si>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</si>
  <si>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</si>
  <si>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</si>
  <si>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</si>
  <si>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</si>
  <si>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</si>
  <si>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</si>
  <si>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</si>
  <si>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</si>
  <si>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</si>
  <si>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</si>
  <si>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</si>
  <si>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</si>
  <si>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</si>
  <si>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</si>
  <si>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</si>
  <si>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</si>
  <si>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</si>
  <si>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</si>
  <si>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</si>
  <si>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</si>
  <si>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</si>
  <si>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</si>
  <si>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</si>
  <si>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</si>
  <si>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</si>
  <si>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</si>
  <si>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</si>
  <si>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</si>
  <si>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</si>
  <si>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</si>
  <si>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</si>
  <si>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</si>
  <si>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</si>
  <si>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</si>
  <si>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</si>
  <si>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</si>
  <si>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</si>
  <si>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</si>
  <si>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</si>
  <si>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</si>
  <si>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</si>
  <si>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</si>
  <si>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</si>
  <si>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</si>
  <si>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</si>
  <si>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</si>
  <si>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</si>
  <si>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</si>
  <si>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</si>
  <si>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</si>
  <si>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</si>
  <si>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</si>
  <si>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</si>
  <si>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</si>
  <si>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</si>
  <si>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</si>
  <si>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</si>
  <si>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</si>
  <si>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</si>
  <si>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</si>
  <si>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</si>
  <si>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</si>
  <si>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</si>
  <si>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</si>
  <si>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</si>
  <si>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</si>
  <si>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</si>
  <si>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</si>
  <si>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</si>
  <si>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</si>
  <si>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</si>
  <si>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</si>
  <si>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</si>
  <si>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</si>
  <si>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</si>
  <si>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</si>
  <si>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</si>
  <si>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</si>
  <si>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</si>
  <si>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</si>
  <si>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</si>
  <si>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</si>
  <si>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</si>
  <si>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</si>
  <si>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</si>
  <si>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</si>
  <si>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</si>
  <si>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</si>
  <si>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</si>
  <si>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</si>
  <si>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</si>
  <si>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</si>
  <si>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</si>
  <si>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</si>
  <si>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</si>
  <si>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</si>
  <si>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</si>
  <si>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</si>
  <si>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</si>
  <si>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</si>
  <si>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</si>
  <si>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</si>
  <si>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</si>
  <si>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</si>
  <si>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</si>
  <si>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</si>
  <si>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</si>
  <si>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</si>
  <si>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</si>
  <si>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</si>
  <si>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</si>
  <si>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</si>
  <si>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</si>
  <si>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</si>
  <si>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</si>
  <si>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</si>
  <si>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</si>
  <si>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</si>
  <si>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</si>
  <si>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</si>
  <si>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</si>
  <si>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</si>
  <si>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</si>
  <si>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</si>
  <si>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</si>
  <si>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</si>
  <si>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</si>
  <si>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</si>
  <si>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</si>
  <si>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</si>
  <si>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</si>
  <si>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</si>
  <si>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</si>
  <si>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</si>
  <si>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</si>
  <si>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</si>
  <si>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</si>
  <si>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</si>
  <si>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</si>
  <si>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</si>
  <si>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</si>
  <si>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</si>
  <si>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</si>
  <si>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</si>
  <si>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</si>
  <si>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</si>
  <si>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</si>
  <si>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</si>
  <si>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</si>
  <si>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</si>
  <si>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</si>
  <si>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</si>
  <si>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</si>
  <si>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</si>
  <si>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</si>
  <si>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</si>
  <si>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</si>
  <si>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</si>
  <si>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</si>
  <si>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</si>
  <si>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</si>
  <si>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</si>
  <si>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</si>
  <si>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</si>
  <si>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</si>
  <si>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</si>
  <si>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</si>
  <si>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</si>
  <si>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</si>
  <si>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</si>
  <si>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</si>
  <si>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</si>
  <si>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</si>
  <si>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</si>
  <si>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</si>
  <si>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</si>
  <si>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</si>
  <si>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</si>
  <si>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</si>
  <si>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</si>
  <si>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</si>
  <si>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</si>
  <si>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</si>
  <si>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</si>
  <si>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</si>
  <si>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</si>
  <si>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</si>
  <si>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</si>
  <si>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</si>
  <si>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</si>
  <si>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</si>
  <si>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</si>
  <si>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</si>
  <si>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</si>
  <si>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</si>
  <si>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</si>
  <si>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</si>
  <si>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</si>
  <si>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</si>
  <si>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</si>
  <si>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</si>
  <si>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</si>
  <si>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</si>
  <si>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</si>
  <si>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</si>
  <si>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</si>
  <si>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</si>
  <si>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</si>
  <si>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</si>
  <si>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</si>
  <si>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</si>
  <si>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</si>
  <si>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</si>
  <si>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</si>
  <si>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</si>
  <si>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</si>
  <si>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</si>
  <si>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</si>
  <si>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</si>
  <si>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</si>
  <si>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</si>
  <si>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</si>
  <si>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</si>
  <si>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</si>
  <si>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</si>
  <si>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</si>
  <si>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</si>
  <si>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</si>
  <si>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</si>
  <si>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</si>
  <si>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</si>
  <si>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</si>
  <si>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</si>
  <si>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</si>
  <si>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</si>
  <si>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</si>
  <si>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</si>
  <si>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</si>
  <si>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</si>
  <si>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</si>
  <si>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</si>
  <si>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</si>
  <si>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</si>
  <si>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</si>
  <si>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</si>
  <si>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</si>
  <si>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</si>
  <si>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</si>
  <si>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</si>
  <si>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</si>
  <si>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</si>
  <si>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</si>
  <si>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</si>
  <si>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</si>
  <si>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</si>
  <si>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</si>
  <si>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</si>
  <si>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</si>
  <si>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</si>
  <si>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</si>
  <si>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</si>
  <si>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</si>
  <si>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</si>
  <si>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</si>
  <si>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</si>
  <si>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</si>
  <si>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</si>
  <si>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</si>
  <si>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</si>
  <si>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</si>
  <si>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</si>
  <si>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</si>
  <si>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</si>
  <si>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</si>
  <si>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</si>
  <si>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</si>
  <si>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</si>
  <si>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</si>
  <si>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</si>
  <si>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</si>
  <si>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</si>
  <si>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</si>
  <si>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</si>
  <si>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</si>
  <si>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</si>
  <si>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</si>
  <si>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</si>
  <si>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</si>
  <si>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</si>
  <si>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</si>
  <si>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</si>
  <si>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</si>
  <si>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</si>
  <si>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</si>
  <si>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</si>
  <si>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</si>
  <si>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</si>
  <si>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</si>
  <si>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</si>
  <si>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</si>
  <si>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</si>
  <si>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</si>
  <si>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</si>
  <si>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</si>
  <si>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</si>
  <si>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</si>
  <si>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</si>
  <si>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</si>
  <si>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</si>
  <si>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</si>
  <si>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</si>
  <si>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</si>
  <si>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</si>
  <si>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</si>
  <si>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</si>
  <si>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</si>
  <si>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</si>
  <si>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</si>
  <si>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</si>
  <si>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</si>
  <si>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</si>
  <si>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</si>
  <si>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</si>
  <si>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</si>
  <si>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</si>
  <si>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</si>
  <si>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</si>
  <si>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</si>
  <si>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</si>
  <si>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</si>
  <si>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</si>
  <si>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</si>
  <si>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</si>
  <si>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</si>
  <si>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</si>
  <si>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</si>
  <si>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</si>
  <si>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</si>
  <si>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</si>
  <si>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</si>
  <si>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</si>
  <si>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</si>
  <si>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</si>
  <si>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</si>
  <si>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</si>
  <si>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</si>
  <si>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</si>
  <si>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</si>
  <si>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</si>
  <si>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</si>
  <si>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</si>
  <si>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</si>
  <si>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</si>
  <si>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</si>
  <si>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</si>
  <si>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</si>
  <si>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</si>
  <si>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</si>
  <si>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</si>
  <si>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</si>
  <si>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</si>
  <si>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</si>
  <si>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</si>
  <si>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</si>
  <si>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</si>
  <si>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</si>
  <si>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</si>
  <si>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</si>
  <si>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</si>
  <si>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</si>
  <si>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</si>
  <si>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</si>
  <si>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</si>
  <si>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</si>
  <si>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</si>
  <si>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</si>
  <si>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</si>
  <si>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</si>
  <si>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</si>
  <si>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</si>
  <si>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</si>
  <si>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</si>
  <si>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</si>
  <si>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</si>
  <si>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</si>
  <si>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</si>
  <si>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</si>
  <si>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</si>
  <si>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</si>
  <si>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</si>
  <si>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</si>
  <si>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</si>
  <si>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</si>
  <si>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</si>
  <si>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</si>
  <si>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</si>
  <si>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</si>
  <si>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</si>
  <si>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</si>
  <si>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</si>
  <si>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</si>
  <si>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</si>
  <si>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</si>
  <si>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</si>
  <si>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</si>
  <si>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</si>
  <si>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</si>
  <si>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</si>
  <si>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</si>
  <si>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</si>
  <si>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</si>
  <si>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</si>
  <si>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</si>
  <si>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</si>
  <si>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</si>
  <si>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</si>
  <si>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</si>
  <si>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</si>
  <si>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</si>
  <si>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</si>
  <si>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</si>
  <si>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</si>
  <si>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</si>
  <si>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</si>
  <si>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</si>
  <si>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</si>
  <si>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</si>
  <si>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</si>
  <si>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</si>
  <si>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</si>
  <si>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</si>
  <si>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</si>
  <si>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</si>
  <si>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</si>
  <si>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</si>
  <si>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</si>
  <si>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</si>
  <si>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</si>
  <si>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</si>
  <si>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</si>
  <si>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</si>
  <si>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</si>
  <si>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</si>
  <si>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</si>
  <si>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</si>
  <si>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</si>
  <si>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</si>
  <si>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</si>
  <si>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</si>
  <si>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</si>
  <si>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</si>
  <si>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</si>
  <si>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</si>
  <si>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</si>
  <si>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</si>
  <si>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</si>
  <si>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</si>
  <si>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</si>
  <si>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</si>
  <si>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</si>
  <si>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</si>
  <si>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</si>
  <si>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</si>
  <si>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</si>
  <si>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</si>
  <si>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</si>
  <si>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</si>
  <si>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</si>
  <si>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</si>
  <si>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</si>
  <si>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</si>
  <si>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</si>
  <si>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</si>
  <si>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</si>
  <si>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</si>
  <si>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</si>
  <si>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</si>
  <si>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</si>
  <si>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</si>
  <si>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</si>
  <si>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</si>
  <si>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</si>
  <si>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</si>
  <si>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</si>
  <si>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</si>
  <si>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</si>
  <si>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</si>
  <si>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</si>
  <si>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</si>
  <si>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</si>
  <si>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</si>
  <si>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</si>
  <si>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</si>
  <si>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</si>
  <si>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</si>
  <si>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</si>
  <si>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</si>
  <si>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</si>
  <si>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</si>
  <si>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</si>
  <si>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</si>
  <si>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</si>
  <si>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</si>
  <si>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</si>
  <si>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</si>
  <si>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</si>
  <si>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</si>
  <si>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</si>
  <si>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</si>
  <si>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</si>
  <si>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</si>
  <si>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</si>
  <si>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</si>
  <si>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</si>
  <si>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</si>
  <si>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</si>
  <si>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</si>
  <si>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</si>
  <si>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</si>
  <si>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</si>
  <si>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</si>
  <si>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</si>
  <si>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</si>
  <si>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</si>
  <si>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</si>
  <si>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</si>
  <si>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</si>
  <si>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</si>
  <si>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</si>
  <si>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</si>
  <si>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</si>
  <si>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</si>
  <si>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</si>
  <si>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</si>
  <si>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</si>
  <si>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</si>
  <si>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</si>
  <si>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</si>
  <si>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</si>
  <si>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</si>
  <si>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</si>
  <si>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</si>
  <si>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</si>
  <si>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</si>
  <si>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</si>
  <si>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</si>
  <si>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</si>
  <si>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</si>
  <si>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</si>
  <si>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</si>
  <si>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</si>
  <si>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</si>
  <si>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</si>
  <si>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</si>
  <si>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</si>
  <si>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</si>
  <si>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</si>
  <si>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</si>
  <si>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</si>
  <si>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</si>
  <si>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</si>
  <si>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</si>
  <si>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</si>
  <si>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</si>
  <si>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</si>
  <si>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</si>
  <si>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</si>
  <si>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</si>
  <si>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</si>
  <si>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</si>
  <si>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</si>
  <si>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</si>
  <si>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</si>
  <si>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</si>
  <si>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</si>
  <si>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</si>
  <si>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</si>
  <si>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</si>
  <si>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</si>
  <si>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</si>
  <si>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</si>
  <si>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</si>
  <si>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</si>
  <si>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</si>
  <si>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</si>
  <si>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</si>
  <si>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</si>
  <si>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</si>
  <si>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</si>
  <si>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</si>
  <si>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</si>
  <si>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</si>
  <si>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</si>
  <si>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</si>
  <si>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</si>
  <si>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</si>
  <si>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</si>
  <si>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</si>
  <si>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</si>
  <si>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</si>
  <si>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</si>
  <si>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</si>
  <si>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</si>
  <si>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</si>
  <si>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</si>
  <si>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</si>
  <si>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</si>
  <si>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</si>
  <si>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</si>
  <si>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</si>
  <si>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</si>
  <si>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</si>
  <si>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</si>
  <si>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</si>
  <si>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</si>
  <si>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</si>
  <si>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</si>
  <si>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</si>
  <si>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</si>
  <si>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</si>
  <si>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</si>
  <si>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</si>
  <si>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</si>
  <si>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</si>
  <si>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</si>
  <si>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</si>
  <si>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</si>
  <si>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</si>
  <si>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</si>
  <si>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</si>
  <si>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</si>
  <si>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</si>
  <si>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</si>
  <si>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</si>
  <si>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</si>
  <si>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</si>
  <si>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</si>
  <si>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</si>
  <si>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</si>
  <si>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</si>
  <si>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</si>
  <si>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</si>
  <si>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</si>
  <si>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</si>
  <si>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</si>
  <si>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</si>
  <si>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</si>
  <si>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</si>
  <si>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</si>
  <si>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</si>
  <si>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</si>
  <si>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</si>
  <si>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</si>
  <si>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</si>
  <si>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</si>
  <si>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</si>
  <si>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</si>
  <si>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</si>
  <si>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</si>
  <si>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</si>
  <si>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</si>
  <si>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</si>
  <si>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</si>
  <si>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</si>
  <si>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</si>
  <si>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</si>
  <si>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</si>
  <si>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</si>
  <si>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</si>
  <si>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</si>
  <si>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</si>
  <si>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</si>
  <si>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</si>
  <si>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</si>
  <si>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</si>
  <si>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</si>
  <si>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</si>
  <si>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</si>
  <si>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</si>
  <si>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</si>
  <si>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</si>
  <si>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</si>
  <si>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</si>
  <si>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</si>
  <si>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</si>
  <si>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</si>
  <si>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</si>
  <si>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</si>
  <si>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</si>
  <si>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</si>
  <si>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</si>
  <si>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</si>
  <si>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</si>
  <si>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</si>
  <si>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</si>
  <si>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</si>
  <si>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</si>
  <si>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</si>
  <si>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</si>
  <si>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</si>
  <si>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</si>
  <si>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</si>
  <si>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</si>
  <si>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</si>
  <si>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</si>
  <si>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</si>
  <si>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</si>
  <si>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</si>
  <si>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</si>
  <si>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</si>
  <si>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</si>
  <si>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</si>
  <si>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</si>
  <si>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</si>
  <si>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</si>
  <si>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</si>
  <si>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</si>
  <si>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</si>
  <si>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</si>
  <si>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</si>
  <si>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</si>
  <si>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</si>
  <si>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</si>
  <si>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</si>
  <si>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</si>
  <si>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</si>
  <si>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</si>
  <si>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</si>
  <si>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</si>
  <si>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</si>
  <si>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</si>
  <si>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</si>
  <si>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</si>
  <si>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</si>
  <si>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</si>
  <si>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</si>
  <si>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</si>
  <si>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</si>
  <si>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</si>
  <si>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</si>
  <si>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</si>
  <si>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</si>
  <si>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</si>
  <si>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</si>
  <si>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</si>
  <si>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</si>
  <si>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</si>
  <si>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</si>
  <si>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</si>
  <si>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</si>
  <si>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</si>
  <si>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</si>
  <si>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</si>
  <si>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</si>
  <si>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</si>
  <si>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</si>
  <si>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</si>
  <si>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</si>
  <si>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</si>
  <si>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</si>
  <si>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</si>
  <si>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</si>
  <si>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</si>
  <si>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</si>
  <si>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</si>
  <si>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</si>
  <si>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</si>
  <si>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</si>
  <si>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</si>
  <si>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</si>
  <si>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</si>
  <si>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</si>
  <si>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</si>
  <si>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</si>
  <si>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</si>
  <si>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</si>
  <si>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</si>
  <si>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</si>
  <si>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</si>
  <si>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</si>
  <si>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</si>
  <si>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</si>
  <si>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</si>
  <si>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</si>
  <si>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</si>
  <si>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</si>
  <si>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</si>
  <si>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</si>
  <si>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</si>
  <si>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</si>
  <si>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</si>
  <si>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</si>
  <si>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</si>
  <si>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</si>
  <si>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</si>
  <si>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</si>
  <si>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</si>
  <si>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</si>
  <si>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</si>
  <si>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</si>
  <si>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</si>
  <si>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</si>
  <si>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</si>
  <si>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</si>
  <si>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</si>
  <si>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</si>
  <si>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</si>
  <si>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</si>
  <si>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</si>
  <si>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</si>
  <si>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</si>
  <si>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</si>
  <si>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</si>
  <si>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</si>
  <si>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</si>
  <si>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</si>
  <si>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</si>
  <si>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</si>
  <si>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</si>
  <si>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</si>
  <si>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</si>
  <si>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</si>
  <si>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</si>
  <si>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</si>
  <si>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</si>
  <si>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</si>
  <si>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</si>
  <si>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</si>
  <si>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</si>
  <si>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</si>
  <si>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</si>
  <si>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</si>
  <si>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</si>
  <si>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</si>
  <si>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</si>
  <si>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</si>
  <si>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</si>
  <si>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</si>
  <si>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</si>
  <si>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</si>
  <si>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</si>
  <si>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</si>
  <si>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</si>
  <si>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</si>
  <si>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</si>
  <si>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</si>
  <si>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</si>
  <si>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</si>
  <si>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</si>
  <si>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</si>
  <si>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</si>
  <si>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</si>
  <si>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</si>
  <si>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</si>
  <si>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</si>
  <si>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</si>
  <si>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</si>
  <si>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</si>
  <si>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</si>
  <si>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</si>
  <si>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</si>
  <si>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</si>
  <si>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</si>
  <si>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</si>
  <si>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</si>
  <si>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</si>
  <si>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</si>
  <si>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</si>
  <si>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</si>
  <si>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</si>
  <si>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</si>
  <si>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</si>
  <si>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</si>
  <si>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</si>
  <si>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</si>
  <si>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</si>
  <si>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</si>
  <si>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</si>
  <si>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</si>
  <si>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</si>
  <si>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</si>
  <si>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</si>
  <si>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</si>
  <si>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</si>
  <si>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</si>
  <si>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</si>
  <si>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</si>
  <si>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</si>
  <si>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</si>
  <si>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</si>
  <si>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</si>
  <si>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</si>
  <si>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</si>
  <si>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</si>
  <si>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</si>
  <si>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</si>
  <si>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</si>
  <si>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</si>
  <si>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</si>
  <si>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</si>
  <si>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</si>
  <si>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</si>
  <si>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</si>
  <si>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</si>
  <si>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</si>
  <si>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</si>
  <si>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</si>
  <si>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</si>
  <si>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</si>
  <si>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</si>
  <si>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</si>
  <si>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</si>
  <si>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</si>
  <si>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</si>
  <si>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</si>
  <si>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</si>
  <si>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</si>
  <si>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</si>
  <si>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</si>
  <si>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</si>
  <si>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</si>
  <si>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</si>
  <si>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</si>
  <si>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</si>
  <si>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</si>
  <si>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</si>
  <si>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</si>
  <si>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</si>
  <si>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</si>
  <si>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</si>
  <si>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</si>
  <si>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</si>
  <si>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</si>
  <si>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</si>
  <si>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</si>
  <si>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</si>
  <si>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</si>
  <si>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</si>
  <si>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</si>
  <si>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</si>
  <si>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</si>
  <si>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</si>
  <si>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</si>
  <si>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</si>
  <si>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</si>
  <si>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</si>
  <si>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</si>
  <si>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</si>
  <si>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</si>
  <si>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</si>
  <si>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</si>
  <si>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</si>
  <si>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</si>
  <si>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</si>
  <si>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</si>
  <si>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</si>
  <si>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</si>
  <si>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</si>
  <si>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</si>
  <si>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</si>
  <si>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</si>
  <si>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</si>
  <si>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</si>
  <si>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</si>
  <si>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</si>
  <si>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</si>
  <si>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</si>
  <si>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</si>
  <si>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</si>
  <si>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</si>
  <si>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</si>
  <si>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</si>
  <si>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</si>
  <si>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</si>
  <si>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</si>
  <si>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</si>
  <si>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</si>
  <si>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</si>
  <si>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</si>
  <si>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</si>
  <si>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</si>
  <si>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</si>
  <si>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</si>
  <si>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</si>
  <si>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</si>
  <si>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</si>
  <si>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</si>
  <si>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</si>
  <si>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</si>
  <si>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</si>
  <si>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</si>
  <si>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</si>
  <si>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</si>
  <si>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</si>
  <si>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</si>
  <si>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</si>
  <si>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</si>
  <si>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</si>
  <si>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</si>
  <si>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</si>
  <si>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</si>
  <si>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</si>
  <si>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</si>
  <si>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</si>
  <si>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</si>
  <si>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</si>
  <si>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</si>
  <si>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</si>
  <si>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</si>
  <si>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</si>
  <si>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</si>
  <si>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</si>
  <si>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</si>
  <si>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</si>
  <si>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</si>
  <si>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</si>
  <si>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</si>
  <si>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</si>
  <si>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</si>
  <si>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</si>
  <si>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</si>
  <si>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</si>
  <si>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</si>
  <si>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</si>
  <si>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</si>
  <si>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</si>
  <si>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</si>
  <si>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</si>
  <si>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</si>
  <si>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</si>
  <si>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</si>
  <si>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</si>
  <si>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</si>
  <si>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</si>
  <si>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</si>
  <si>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</si>
  <si>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</si>
  <si>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</si>
  <si>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</si>
  <si>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</si>
  <si>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</si>
  <si>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</si>
  <si>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</si>
  <si>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</si>
  <si>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</si>
  <si>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</si>
  <si>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</si>
  <si>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</si>
  <si>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</si>
  <si>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</si>
  <si>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</si>
  <si>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</si>
  <si>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</si>
  <si>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</si>
  <si>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</si>
  <si>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</si>
  <si>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</si>
  <si>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</si>
  <si>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</si>
  <si>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</si>
  <si>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</si>
  <si>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</si>
  <si>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</si>
  <si>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</si>
  <si>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</si>
  <si>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</si>
  <si>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</si>
  <si>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</si>
  <si>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</si>
  <si>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</si>
  <si>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</si>
  <si>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</si>
  <si>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</si>
  <si>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</si>
  <si>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</si>
  <si>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</si>
  <si>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</si>
  <si>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</si>
  <si>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</si>
  <si>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</si>
  <si>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</si>
  <si>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</si>
  <si>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</si>
  <si>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</si>
  <si>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</si>
  <si>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</si>
  <si>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</si>
  <si>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</si>
  <si>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</si>
  <si>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</si>
  <si>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</si>
  <si>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</si>
  <si>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</si>
  <si>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</si>
  <si>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</si>
  <si>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</si>
  <si>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</si>
  <si>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</si>
  <si>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</si>
  <si>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</si>
  <si>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</si>
  <si>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</si>
  <si>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</si>
  <si>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</si>
  <si>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</si>
  <si>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</si>
  <si>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</si>
  <si>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</si>
  <si>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</si>
  <si>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</si>
  <si>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</si>
  <si>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</si>
  <si>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</si>
  <si>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</si>
  <si>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</si>
  <si>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</si>
  <si>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</si>
  <si>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</si>
  <si>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</si>
  <si>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</si>
  <si>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</si>
  <si>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</si>
  <si>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</si>
  <si>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</si>
  <si>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</si>
  <si>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</si>
  <si>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</si>
  <si>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</si>
  <si>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</si>
  <si>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</si>
  <si>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</si>
  <si>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</si>
  <si>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</si>
  <si>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</si>
  <si>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</si>
  <si>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</si>
  <si>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</si>
  <si>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</si>
  <si>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</si>
  <si>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</si>
  <si>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</si>
  <si>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</si>
  <si>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</si>
  <si>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</si>
  <si>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</si>
  <si>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</si>
  <si>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</si>
  <si>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</si>
  <si>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</si>
  <si>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</si>
  <si>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</si>
  <si>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</si>
  <si>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</si>
  <si>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</si>
  <si>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</si>
  <si>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</si>
  <si>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</si>
  <si>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</si>
  <si>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</si>
  <si>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</si>
  <si>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</si>
  <si>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</si>
  <si>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</si>
  <si>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</si>
  <si>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</si>
  <si>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</si>
  <si>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</si>
  <si>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</si>
  <si>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</si>
  <si>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</si>
  <si>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</si>
  <si>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</si>
  <si>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</si>
  <si>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</si>
  <si>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</si>
  <si>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</si>
  <si>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</si>
  <si>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</si>
  <si>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</si>
  <si>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</si>
  <si>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</si>
  <si>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</si>
  <si>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</si>
  <si>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</si>
  <si>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</si>
  <si>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</si>
  <si>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</si>
  <si>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</si>
  <si>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</si>
  <si>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</si>
  <si>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</si>
  <si>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</si>
  <si>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</si>
  <si>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</si>
  <si>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</si>
  <si>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</si>
  <si>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</si>
  <si>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</si>
  <si>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</si>
  <si>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</si>
  <si>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</si>
  <si>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</si>
  <si>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</si>
  <si>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</si>
  <si>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</si>
  <si>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</si>
  <si>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</si>
  <si>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</si>
  <si>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</si>
  <si>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</si>
  <si>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</si>
  <si>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</si>
  <si>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</si>
  <si>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</si>
  <si>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</si>
  <si>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</si>
  <si>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</si>
  <si>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</si>
  <si>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</si>
  <si>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</si>
  <si>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</si>
  <si>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</si>
  <si>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</si>
  <si>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</si>
  <si>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</si>
  <si>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</si>
  <si>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</si>
  <si>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</si>
  <si>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</si>
  <si>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</si>
  <si>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</si>
  <si>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</si>
  <si>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</si>
  <si>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</si>
  <si>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</si>
  <si>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</si>
  <si>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</si>
  <si>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</si>
  <si>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</si>
  <si>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</si>
  <si>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</si>
  <si>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</si>
  <si>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</si>
  <si>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</si>
  <si>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</si>
  <si>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</si>
  <si>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</si>
  <si>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</si>
  <si>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</si>
  <si>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</si>
  <si>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</si>
  <si>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</si>
  <si>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</si>
  <si>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</si>
  <si>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</si>
  <si>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</si>
  <si>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</si>
  <si>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</si>
  <si>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</si>
  <si>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</si>
  <si>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</si>
  <si>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</si>
  <si>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</si>
  <si>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</si>
  <si>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</si>
  <si>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</si>
  <si>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</si>
  <si>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</si>
  <si>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</si>
  <si>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</si>
  <si>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</si>
  <si>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</si>
  <si>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</si>
  <si>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</si>
  <si>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</si>
  <si>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</si>
  <si>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</si>
  <si>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</si>
  <si>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</si>
  <si>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</si>
  <si>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</si>
  <si>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</si>
  <si>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</si>
  <si>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</si>
  <si>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</si>
  <si>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</si>
  <si>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</si>
  <si>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</si>
  <si>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</si>
  <si>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</si>
  <si>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</si>
  <si>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</si>
  <si>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</si>
  <si>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</si>
  <si>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</si>
  <si>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</si>
  <si>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</si>
  <si>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</si>
  <si>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</si>
  <si>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</si>
  <si>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</si>
  <si>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</si>
  <si>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</si>
  <si>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</si>
  <si>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</si>
  <si>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</si>
  <si>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</si>
  <si>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</si>
  <si>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</si>
  <si>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</si>
  <si>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</si>
  <si>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</si>
  <si>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</si>
  <si>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</si>
  <si>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</si>
  <si>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</si>
  <si>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</si>
  <si>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</si>
  <si>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</si>
  <si>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</si>
  <si>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</si>
  <si>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</si>
  <si>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</si>
  <si>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</si>
  <si>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</si>
  <si>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</si>
  <si>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</si>
  <si>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</si>
  <si>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</si>
  <si>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</si>
  <si>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</si>
  <si>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</si>
  <si>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</si>
  <si>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</si>
  <si>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</si>
  <si>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</si>
  <si>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</si>
  <si>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</si>
  <si>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</si>
  <si>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</si>
  <si>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</si>
  <si>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</si>
  <si>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</si>
  <si>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</si>
  <si>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</si>
  <si>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</si>
  <si>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</si>
  <si>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</si>
  <si>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</si>
  <si>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</si>
  <si>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</si>
  <si>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</si>
  <si>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</si>
  <si>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</si>
  <si>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</si>
  <si>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</si>
  <si>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</si>
  <si>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</si>
  <si>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</si>
  <si>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</si>
  <si>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</si>
  <si>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</si>
  <si>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</si>
  <si>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</si>
  <si>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</si>
  <si>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</si>
  <si>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</si>
  <si>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</si>
  <si>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</si>
  <si>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</si>
  <si>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</si>
  <si>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</si>
  <si>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</si>
  <si>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</si>
  <si>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</si>
  <si>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</si>
  <si>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</si>
  <si>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</si>
  <si>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</si>
  <si>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</si>
  <si>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</si>
  <si>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</si>
  <si>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</si>
  <si>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</si>
  <si>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</si>
  <si>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</si>
  <si>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</si>
  <si>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</si>
  <si>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</si>
  <si>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</si>
  <si>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</si>
  <si>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</si>
  <si>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</si>
  <si>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</si>
  <si>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</si>
  <si>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</si>
  <si>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</si>
  <si>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</si>
  <si>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</si>
  <si>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</si>
  <si>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</si>
  <si>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</si>
  <si>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</si>
  <si>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</si>
  <si>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</si>
  <si>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</si>
  <si>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</si>
  <si>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</si>
  <si>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</si>
  <si>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</si>
  <si>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</si>
  <si>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</si>
  <si>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</si>
  <si>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</si>
  <si>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</si>
  <si>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</si>
  <si>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</si>
  <si>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</si>
  <si>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</si>
  <si>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</si>
  <si>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</si>
  <si>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</si>
  <si>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</si>
  <si>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</si>
  <si>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</si>
  <si>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</si>
  <si>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</si>
  <si>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</si>
  <si>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</si>
  <si>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</si>
  <si>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</si>
  <si>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</si>
  <si>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</si>
  <si>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</si>
  <si>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</si>
  <si>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</si>
  <si>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</si>
  <si>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</si>
  <si>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</si>
  <si>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</si>
  <si>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</si>
  <si>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</si>
  <si>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</si>
  <si>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</si>
  <si>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</si>
  <si>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</si>
  <si>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</si>
  <si>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</si>
  <si>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</si>
  <si>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</si>
  <si>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</si>
  <si>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</si>
  <si>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</si>
  <si>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</si>
  <si>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</si>
  <si>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</si>
  <si>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</si>
  <si>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</si>
  <si>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</si>
  <si>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</si>
  <si>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</si>
  <si>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</si>
  <si>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</si>
  <si>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</si>
  <si>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</si>
  <si>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</si>
  <si>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</si>
  <si>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</si>
  <si>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</si>
  <si>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</si>
  <si>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</si>
  <si>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</si>
  <si>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</si>
  <si>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</si>
  <si>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</si>
  <si>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</si>
  <si>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</si>
  <si>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</si>
  <si>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</si>
  <si>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</si>
  <si>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</si>
  <si>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</si>
  <si>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</si>
  <si>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</si>
  <si>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</si>
  <si>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</si>
  <si>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</si>
  <si>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</si>
  <si>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</si>
  <si>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</si>
  <si>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</si>
  <si>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</si>
  <si>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</si>
  <si>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</si>
  <si>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</si>
  <si>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</si>
  <si>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</si>
  <si>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</si>
  <si>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</si>
  <si>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</si>
  <si>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</si>
  <si>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</si>
  <si>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</si>
  <si>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</si>
  <si>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</si>
  <si>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</si>
  <si>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</si>
  <si>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</si>
  <si>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</si>
  <si>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</si>
  <si>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</si>
  <si>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</si>
  <si>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</si>
  <si>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</si>
  <si>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</si>
  <si>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</si>
  <si>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</si>
  <si>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</si>
  <si>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</si>
  <si>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</si>
  <si>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</si>
  <si>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</si>
  <si>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</si>
  <si>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</si>
  <si>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</si>
  <si>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</si>
  <si>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</si>
  <si>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</si>
  <si>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</si>
  <si>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</si>
  <si>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</si>
  <si>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</si>
  <si>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</si>
  <si>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</si>
  <si>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</si>
  <si>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</si>
  <si>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</si>
  <si>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</si>
  <si>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</si>
  <si>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</si>
  <si>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</si>
  <si>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</si>
  <si>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</si>
  <si>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</si>
  <si>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</si>
  <si>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</si>
  <si>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</si>
  <si>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</si>
  <si>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</si>
  <si>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</si>
  <si>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</si>
  <si>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</si>
  <si>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</si>
  <si>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</si>
  <si>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</si>
  <si>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</si>
  <si>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</si>
  <si>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</si>
  <si>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</si>
  <si>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</si>
  <si>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</si>
  <si>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</si>
  <si>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</si>
  <si>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</si>
  <si>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</si>
  <si>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</si>
  <si>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</si>
  <si>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</si>
  <si>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</si>
  <si>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</si>
  <si>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</si>
  <si>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</si>
  <si>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</si>
  <si>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</si>
  <si>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</si>
  <si>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</si>
  <si>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</si>
  <si>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</si>
  <si>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</si>
  <si>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</si>
  <si>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</si>
  <si>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</si>
  <si>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</si>
  <si>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</si>
  <si>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</si>
  <si>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</si>
  <si>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</si>
  <si>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</si>
  <si>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</si>
  <si>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</si>
  <si>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</si>
  <si>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</si>
  <si>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</si>
  <si>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</si>
  <si>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</si>
  <si>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</si>
  <si>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</si>
  <si>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</si>
  <si>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</si>
  <si>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</si>
  <si>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</si>
  <si>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</si>
  <si>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</si>
  <si>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</si>
  <si>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</si>
  <si>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</si>
  <si>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</si>
  <si>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</si>
  <si>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</si>
  <si>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</si>
  <si>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</si>
  <si>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</si>
  <si>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</si>
  <si>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</si>
  <si>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</si>
  <si>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</si>
  <si>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</si>
  <si>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</si>
  <si>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</si>
  <si>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</si>
  <si>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</si>
  <si>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</si>
  <si>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</si>
  <si>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</si>
  <si>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</si>
  <si>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</si>
  <si>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</si>
  <si>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</si>
  <si>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</si>
  <si>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</si>
  <si>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</si>
  <si>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</si>
  <si>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</si>
  <si>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</si>
  <si>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</si>
  <si>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</si>
  <si>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</si>
  <si>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</si>
  <si>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</si>
  <si>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</si>
  <si>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</si>
  <si>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</si>
  <si>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</si>
  <si>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</si>
  <si>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</si>
  <si>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</si>
  <si>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</si>
  <si>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</si>
  <si>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</si>
  <si>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</si>
  <si>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</si>
  <si>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</si>
  <si>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</si>
  <si>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</si>
  <si>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</si>
  <si>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</si>
  <si>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</si>
  <si>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</si>
  <si>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</si>
  <si>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</si>
  <si>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</si>
  <si>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</si>
  <si>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</si>
  <si>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</si>
  <si>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</si>
  <si>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</si>
  <si>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</si>
  <si>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</si>
  <si>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</si>
  <si>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</si>
  <si>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</si>
  <si>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</si>
  <si>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</si>
  <si>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</si>
  <si>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</si>
  <si>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</si>
  <si>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</si>
  <si>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</si>
  <si>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</si>
  <si>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</si>
  <si>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</si>
  <si>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</si>
  <si>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</si>
  <si>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</si>
  <si>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</si>
  <si>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</si>
  <si>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</si>
  <si>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</si>
  <si>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</si>
  <si>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</si>
  <si>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</si>
  <si>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</si>
  <si>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</si>
  <si>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</si>
  <si>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</si>
  <si>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</si>
  <si>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</si>
  <si>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</si>
  <si>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</si>
  <si>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</si>
  <si>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</si>
  <si>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</si>
  <si>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</si>
  <si>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</si>
  <si>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</si>
  <si>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</si>
  <si>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</si>
  <si>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</si>
  <si>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</si>
  <si>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</si>
  <si>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</si>
  <si>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</si>
  <si>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</si>
  <si>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</si>
  <si>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</si>
  <si>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</si>
  <si>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</si>
  <si>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</si>
  <si>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</si>
  <si>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</si>
  <si>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</si>
  <si>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</si>
  <si>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</si>
  <si>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</si>
  <si>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</si>
  <si>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</si>
  <si>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</si>
  <si>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</si>
  <si>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</si>
  <si>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</si>
  <si>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</si>
  <si>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</si>
  <si>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</si>
  <si>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</si>
  <si>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</si>
  <si>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</si>
  <si>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</si>
  <si>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</si>
  <si>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</si>
  <si>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</si>
  <si>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</si>
  <si>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</si>
  <si>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</si>
  <si>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</si>
  <si>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</si>
  <si>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</si>
  <si>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</si>
  <si>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</si>
  <si>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</si>
  <si>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</si>
  <si>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</si>
  <si>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</si>
  <si>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</si>
  <si>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</si>
  <si>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</si>
  <si>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</si>
  <si>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</si>
  <si>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</si>
  <si>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</si>
  <si>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</si>
  <si>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</si>
  <si>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</si>
  <si>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</si>
  <si>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</si>
  <si>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</si>
  <si>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</si>
  <si>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</si>
  <si>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</si>
  <si>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</si>
  <si>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</si>
  <si>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</si>
  <si>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</si>
  <si>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</si>
  <si>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</si>
  <si>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</si>
  <si>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</si>
  <si>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</si>
  <si>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</si>
  <si>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</si>
  <si>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</si>
  <si>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</si>
  <si>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</si>
  <si>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</si>
  <si>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</si>
  <si>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</si>
  <si>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</si>
  <si>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</si>
  <si>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</si>
  <si>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</si>
  <si>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</si>
  <si>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</si>
  <si>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</si>
  <si>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</si>
  <si>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</si>
  <si>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</si>
  <si>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</si>
  <si>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</si>
  <si>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</si>
  <si>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</si>
  <si>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</si>
  <si>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</si>
  <si>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</si>
  <si>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</si>
  <si>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</si>
  <si>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</si>
  <si>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</si>
  <si>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</si>
  <si>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</si>
  <si>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</si>
  <si>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</si>
  <si>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</si>
  <si>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</si>
  <si>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</si>
  <si>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</si>
  <si>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</si>
  <si>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</si>
  <si>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</si>
  <si>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</si>
  <si>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</si>
  <si>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</si>
  <si>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</si>
  <si>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</si>
  <si>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</si>
  <si>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</si>
  <si>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</si>
  <si>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</si>
  <si>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</si>
  <si>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</si>
  <si>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</si>
  <si>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</si>
  <si>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</si>
  <si>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</si>
  <si>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</si>
  <si>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</si>
  <si>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</si>
  <si>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</si>
  <si>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</si>
  <si>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</si>
  <si>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</si>
  <si>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</si>
  <si>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</si>
  <si>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</si>
  <si>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</si>
  <si>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</si>
  <si>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</si>
  <si>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</si>
  <si>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</si>
  <si>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</si>
  <si>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</si>
  <si>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</si>
  <si>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</si>
  <si>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</si>
  <si>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</si>
  <si>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</si>
  <si>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</si>
  <si>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</si>
  <si>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</si>
  <si>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</si>
  <si>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</si>
  <si>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</si>
  <si>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</si>
  <si>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</si>
  <si>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</si>
  <si>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</si>
  <si>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</si>
  <si>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</si>
  <si>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</si>
  <si>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</si>
  <si>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</si>
  <si>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</si>
  <si>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</si>
  <si>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</si>
  <si>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</si>
  <si>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</si>
  <si>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</si>
  <si>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</si>
  <si>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</si>
  <si>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</si>
  <si>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</si>
  <si>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</si>
  <si>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</si>
  <si>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</si>
  <si>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</si>
  <si>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</si>
  <si>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</si>
  <si>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</si>
  <si>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</si>
  <si>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</si>
  <si>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</si>
  <si>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</si>
  <si>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</si>
  <si>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</si>
  <si>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</si>
  <si>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</si>
  <si>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</si>
  <si>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</si>
  <si>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</si>
  <si>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</si>
  <si>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</si>
  <si>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</si>
  <si>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</si>
  <si>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</si>
  <si>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</si>
  <si>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</si>
  <si>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</si>
  <si>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</si>
  <si>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</si>
  <si>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</si>
  <si>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</si>
  <si>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</si>
  <si>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</si>
  <si>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</si>
  <si>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</si>
  <si>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</si>
  <si>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</si>
  <si>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</si>
  <si>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</si>
  <si>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</si>
  <si>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</si>
  <si>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</si>
  <si>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</si>
  <si>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</si>
  <si>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</si>
  <si>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</si>
  <si>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</si>
  <si>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</si>
  <si>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</si>
  <si>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</si>
  <si>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</si>
  <si>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</si>
  <si>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</si>
  <si>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</si>
  <si>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</si>
  <si>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</si>
  <si>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</si>
  <si>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</si>
  <si>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</si>
  <si>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</si>
  <si>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</si>
  <si>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</si>
  <si>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</si>
  <si>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</si>
  <si>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</si>
  <si>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</si>
  <si>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</si>
  <si>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</si>
  <si>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</si>
  <si>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</si>
  <si>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</si>
  <si>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</si>
  <si>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</si>
  <si>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</si>
  <si>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</si>
  <si>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</si>
  <si>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</si>
  <si>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</si>
  <si>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</si>
  <si>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</si>
  <si>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</si>
  <si>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</si>
  <si>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</si>
  <si>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</si>
  <si>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</si>
  <si>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</si>
  <si>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</si>
  <si>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</si>
  <si>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</si>
  <si>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</si>
  <si>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</si>
  <si>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</si>
  <si>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</si>
  <si>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</si>
  <si>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</si>
  <si>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</si>
  <si>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</si>
  <si>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</si>
  <si>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</si>
  <si>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</si>
  <si>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</si>
  <si>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</si>
  <si>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</si>
  <si>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</si>
  <si>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</si>
  <si>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</si>
  <si>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</si>
  <si>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</si>
  <si>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</si>
  <si>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</si>
  <si>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</si>
  <si>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</si>
  <si>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</si>
  <si>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</si>
  <si>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</si>
  <si>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</si>
  <si>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</si>
  <si>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</si>
  <si>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</si>
  <si>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</si>
  <si>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</si>
  <si>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</si>
  <si>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</si>
  <si>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</si>
  <si>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</si>
  <si>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</si>
  <si>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</si>
  <si>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</si>
  <si>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</si>
  <si>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</si>
  <si>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</si>
  <si>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</si>
  <si>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</si>
  <si>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</si>
  <si>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</si>
  <si>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</si>
  <si>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</si>
  <si>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</si>
  <si>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</si>
  <si>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</si>
  <si>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</si>
  <si>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</si>
  <si>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</si>
  <si>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</si>
  <si>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</si>
  <si>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</si>
  <si>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</si>
  <si>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</si>
  <si>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</si>
  <si>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</si>
  <si>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</si>
  <si>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</si>
  <si>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</si>
  <si>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</si>
  <si>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</si>
  <si>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</si>
  <si>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</si>
  <si>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</si>
  <si>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</si>
  <si>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</si>
  <si>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</si>
  <si>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</si>
  <si>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</si>
  <si>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</si>
  <si>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</si>
  <si>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</si>
  <si>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</si>
  <si>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</si>
  <si>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</si>
  <si>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</si>
  <si>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</si>
  <si>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</si>
  <si>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</si>
  <si>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</si>
  <si>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</si>
  <si>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</si>
  <si>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</si>
  <si>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</si>
  <si>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</si>
  <si>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</si>
  <si>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</si>
  <si>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</si>
  <si>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</si>
  <si>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</si>
  <si>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</si>
  <si>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</si>
  <si>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</si>
  <si>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</si>
  <si>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</si>
  <si>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</si>
  <si>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</si>
  <si>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</si>
  <si>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</si>
  <si>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</si>
  <si>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</si>
  <si>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</si>
  <si>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</si>
  <si>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</si>
  <si>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</si>
  <si>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</si>
  <si>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</si>
  <si>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</si>
  <si>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</si>
  <si>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</si>
  <si>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</si>
  <si>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</si>
  <si>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</si>
  <si>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</si>
  <si>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</si>
  <si>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</si>
  <si>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</si>
  <si>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</si>
  <si>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</si>
  <si>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</si>
  <si>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</si>
  <si>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</si>
  <si>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</si>
  <si>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</si>
  <si>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</si>
  <si>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</si>
  <si>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</si>
  <si>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</si>
  <si>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</si>
  <si>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</si>
  <si>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</si>
  <si>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</si>
  <si>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</si>
  <si>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</si>
  <si>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</si>
  <si>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</si>
  <si>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</si>
  <si>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</si>
  <si>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</si>
  <si>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</si>
  <si>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</si>
  <si>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</si>
  <si>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</si>
  <si>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</si>
  <si>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</si>
  <si>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</si>
  <si>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</si>
  <si>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</si>
  <si>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</si>
  <si>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</si>
  <si>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</si>
  <si>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</si>
  <si>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</si>
  <si>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</si>
  <si>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</si>
  <si>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</si>
  <si>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</si>
  <si>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</si>
  <si>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</si>
  <si>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</si>
  <si>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</si>
  <si>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</si>
  <si>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</si>
  <si>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</si>
  <si>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</si>
  <si>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</si>
  <si>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</si>
  <si>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</si>
  <si>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</si>
  <si>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</si>
  <si>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</si>
  <si>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</si>
  <si>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</si>
  <si>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</si>
  <si>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</si>
  <si>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</si>
  <si>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</si>
  <si>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</si>
  <si>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</si>
  <si>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</si>
  <si>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</si>
  <si>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</si>
  <si>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</si>
  <si>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</si>
  <si>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</si>
  <si>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</si>
  <si>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</si>
  <si>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</si>
  <si>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</si>
  <si>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</si>
  <si>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</si>
  <si>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</si>
  <si>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</si>
  <si>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</si>
  <si>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</si>
  <si>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</si>
  <si>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</si>
  <si>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</si>
  <si>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</si>
  <si>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</si>
  <si>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</si>
  <si>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</si>
  <si>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</si>
  <si>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</si>
  <si>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</si>
  <si>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</si>
  <si>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</si>
  <si>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</si>
  <si>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</si>
  <si>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</si>
  <si>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</si>
  <si>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</si>
  <si>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</si>
  <si>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</si>
  <si>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</si>
  <si>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</si>
  <si>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</si>
  <si>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</si>
  <si>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</si>
  <si>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</si>
  <si>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</si>
  <si>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</si>
  <si>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</si>
  <si>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</si>
  <si>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</si>
  <si>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</si>
  <si>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</si>
  <si>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</si>
  <si>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</si>
  <si>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</si>
  <si>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</si>
  <si>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</si>
  <si>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</si>
  <si>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</si>
  <si>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</si>
  <si>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</si>
  <si>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</si>
  <si>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</si>
  <si>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</si>
  <si>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</si>
  <si>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</si>
  <si>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</si>
  <si>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</si>
  <si>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</si>
  <si>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</si>
  <si>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</si>
  <si>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</si>
  <si>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</si>
  <si>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</si>
  <si>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</si>
  <si>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</si>
  <si>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</si>
  <si>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</si>
  <si>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</si>
  <si>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</si>
  <si>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</si>
  <si>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</si>
  <si>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</si>
  <si>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</si>
  <si>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</si>
  <si>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</si>
  <si>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</si>
  <si>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</si>
  <si>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</si>
  <si>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</si>
  <si>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</si>
  <si>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</si>
  <si>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</si>
  <si>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</si>
  <si>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</si>
  <si>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</si>
  <si>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</si>
  <si>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</si>
  <si>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</si>
  <si>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</si>
  <si>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</si>
  <si>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</si>
  <si>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</si>
  <si>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</si>
  <si>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</si>
  <si>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</si>
  <si>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</si>
  <si>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</si>
  <si>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</si>
  <si>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</si>
  <si>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</si>
  <si>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</si>
  <si>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</si>
  <si>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</si>
  <si>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</si>
  <si>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</si>
  <si>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</si>
  <si>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</si>
  <si>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</si>
  <si>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</si>
  <si>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</si>
  <si>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</si>
  <si>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</si>
  <si>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</si>
  <si>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</si>
  <si>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</si>
  <si>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</si>
  <si>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</si>
  <si>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</si>
  <si>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</si>
  <si>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</si>
  <si>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</si>
  <si>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</si>
  <si>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</si>
  <si>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</si>
  <si>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</si>
  <si>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</si>
  <si>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</si>
  <si>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</si>
  <si>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</si>
  <si>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</si>
  <si>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</si>
  <si>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</si>
  <si>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</si>
  <si>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</si>
  <si>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</si>
  <si>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</si>
  <si>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</si>
  <si>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</si>
  <si>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</si>
  <si>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</si>
  <si>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</si>
  <si>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</si>
  <si>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</si>
  <si>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</si>
  <si>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</si>
  <si>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</si>
  <si>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</si>
  <si>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</si>
  <si>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</si>
  <si>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</si>
  <si>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</si>
  <si>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</si>
  <si>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</si>
  <si>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</si>
  <si>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</si>
  <si>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</si>
  <si>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</si>
  <si>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</si>
  <si>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</si>
  <si>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</si>
  <si>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</si>
  <si>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</si>
  <si>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</si>
  <si>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</si>
  <si>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</si>
  <si>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</si>
  <si>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</si>
  <si>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</si>
  <si>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</si>
  <si>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</si>
  <si>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</si>
  <si>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</si>
  <si>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</si>
  <si>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</si>
  <si>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</si>
  <si>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</si>
  <si>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</si>
  <si>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</si>
  <si>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</si>
  <si>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</si>
  <si>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</si>
  <si>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</si>
  <si>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</si>
  <si>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</si>
  <si>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</si>
  <si>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</si>
  <si>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</si>
  <si>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</si>
  <si>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</si>
  <si>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</si>
  <si>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</si>
  <si>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</si>
  <si>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</si>
  <si>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</si>
  <si>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</si>
  <si>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</si>
  <si>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</si>
  <si>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</si>
  <si>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</si>
  <si>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</si>
  <si>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</si>
  <si>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</si>
  <si>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</si>
  <si>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</si>
  <si>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</si>
  <si>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</si>
  <si>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</si>
  <si>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</si>
  <si>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</si>
  <si>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</si>
  <si>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</si>
  <si>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</si>
  <si>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</si>
  <si>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</si>
  <si>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</si>
  <si>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</si>
  <si>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</si>
  <si>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</si>
  <si>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</si>
  <si>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</si>
  <si>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</si>
  <si>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</si>
  <si>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</si>
  <si>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</si>
  <si>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</si>
  <si>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</si>
  <si>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</si>
  <si>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</si>
  <si>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</si>
  <si>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</si>
  <si>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</si>
  <si>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</si>
  <si>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</si>
  <si>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</si>
  <si>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</si>
  <si>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</si>
  <si>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</si>
  <si>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</si>
  <si>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</si>
  <si>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</si>
  <si>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</si>
  <si>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</si>
  <si>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</si>
  <si>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</si>
  <si>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</si>
  <si>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</si>
  <si>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</si>
  <si>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</si>
  <si>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</si>
  <si>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</si>
  <si>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</si>
  <si>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</si>
  <si>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</si>
  <si>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</si>
  <si>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</si>
  <si>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</si>
  <si>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</si>
  <si>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</si>
  <si>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</si>
  <si>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</si>
  <si>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</si>
  <si>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</si>
  <si>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</si>
  <si>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</si>
  <si>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</si>
  <si>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</si>
  <si>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</si>
  <si>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</si>
  <si>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</si>
  <si>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</si>
  <si>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</si>
  <si>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</si>
  <si>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</si>
  <si>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</si>
  <si>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</si>
  <si>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</si>
  <si>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</si>
  <si>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</si>
  <si>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</si>
  <si>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</si>
  <si>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</si>
  <si>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</si>
  <si>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</si>
  <si>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</si>
  <si>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</si>
  <si>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</si>
  <si>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</si>
  <si>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</si>
  <si>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</si>
  <si>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</si>
  <si>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</si>
  <si>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</si>
  <si>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</si>
  <si>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</si>
  <si>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</si>
  <si>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</si>
  <si>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</si>
  <si>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</si>
  <si>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</si>
  <si>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</si>
  <si>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</si>
  <si>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</si>
  <si>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</si>
  <si>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</si>
  <si>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</si>
  <si>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</si>
  <si>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</si>
  <si>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</si>
  <si>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</si>
  <si>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</si>
  <si>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</si>
  <si>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</si>
  <si>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</si>
  <si>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</si>
  <si>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</si>
  <si>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</si>
  <si>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</si>
  <si>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</si>
  <si>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</si>
  <si>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</si>
  <si>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</si>
  <si>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</si>
  <si>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</si>
  <si>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</si>
  <si>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</si>
  <si>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</si>
  <si>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</si>
  <si>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</si>
  <si>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</si>
  <si>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</si>
  <si>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</si>
  <si>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</si>
  <si>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</si>
  <si>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</si>
  <si>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</si>
  <si>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</si>
  <si>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</si>
  <si>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</si>
  <si>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</si>
  <si>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</si>
  <si>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</si>
  <si>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</si>
  <si>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</si>
  <si>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</si>
  <si>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</si>
  <si>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</si>
  <si>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</si>
  <si>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</si>
  <si>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</si>
  <si>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</si>
  <si>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</si>
  <si>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</si>
  <si>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</si>
  <si>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</si>
  <si>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</si>
  <si>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</si>
  <si>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</si>
  <si>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</si>
  <si>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</si>
  <si>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</si>
  <si>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</si>
  <si>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</si>
  <si>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</si>
  <si>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</si>
  <si>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</si>
  <si>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</si>
  <si>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</si>
  <si>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</si>
  <si>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</si>
  <si>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</si>
  <si>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</si>
  <si>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</si>
  <si>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</si>
  <si>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</si>
  <si>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</si>
  <si>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</si>
  <si>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</si>
  <si>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</si>
  <si>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</si>
  <si>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</si>
  <si>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</si>
  <si>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</si>
  <si>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</si>
  <si>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</si>
  <si>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</si>
  <si>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</si>
  <si>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</si>
  <si>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</si>
  <si>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</si>
  <si>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</si>
  <si>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</si>
  <si>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</si>
  <si>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</si>
  <si>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</si>
  <si>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</si>
  <si>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</si>
  <si>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</si>
  <si>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</si>
  <si>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</si>
  <si>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</si>
  <si>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</si>
  <si>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</si>
  <si>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</si>
  <si>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</si>
  <si>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</si>
  <si>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</si>
  <si>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</si>
  <si>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</si>
  <si>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</si>
  <si>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</si>
  <si>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</si>
  <si>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</si>
  <si>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</si>
  <si>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</si>
  <si>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</si>
  <si>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</si>
  <si>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</si>
  <si>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</si>
  <si>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</si>
  <si>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</si>
  <si>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</si>
  <si>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</si>
  <si>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</si>
  <si>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</si>
  <si>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</si>
  <si>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</si>
  <si>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</si>
  <si>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</si>
  <si>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</si>
  <si>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</si>
  <si>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</si>
  <si>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</si>
  <si>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</si>
  <si>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</si>
  <si>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</si>
  <si>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</si>
  <si>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</si>
  <si>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</si>
  <si>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</si>
  <si>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</si>
  <si>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</si>
  <si>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</si>
  <si>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</si>
  <si>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</si>
  <si>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</si>
  <si>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</si>
  <si>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</si>
  <si>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</si>
  <si>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</si>
  <si>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</si>
  <si>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</si>
  <si>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</si>
  <si>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</si>
  <si>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</si>
  <si>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</si>
  <si>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</si>
  <si>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</si>
  <si>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</si>
  <si>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</si>
  <si>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</si>
  <si>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</si>
  <si>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</si>
  <si>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</si>
  <si>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</si>
  <si>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</si>
  <si>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</si>
  <si>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</si>
  <si>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</si>
  <si>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</si>
  <si>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</si>
  <si>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</si>
  <si>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</si>
  <si>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</si>
  <si>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</si>
  <si>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</si>
  <si>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</si>
  <si>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</si>
  <si>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</si>
  <si>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</si>
  <si>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</si>
  <si>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</si>
  <si>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</si>
  <si>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</si>
  <si>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</si>
  <si>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</si>
  <si>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</si>
  <si>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</si>
  <si>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</si>
  <si>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</si>
  <si>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</si>
  <si>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</si>
  <si>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</si>
  <si>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</si>
  <si>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</si>
  <si>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</si>
  <si>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</si>
  <si>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</si>
  <si>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</si>
  <si>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</si>
  <si>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</si>
  <si>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</si>
  <si>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</si>
  <si>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</si>
  <si>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</si>
  <si>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</si>
  <si>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</si>
  <si>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</si>
  <si>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</si>
  <si>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</si>
  <si>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</si>
  <si>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</si>
  <si>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</si>
  <si>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</si>
  <si>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</si>
  <si>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</si>
  <si>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</si>
  <si>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</si>
  <si>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</si>
  <si>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</si>
  <si>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</si>
  <si>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</si>
  <si>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</si>
  <si>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</si>
  <si>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</si>
  <si>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</si>
  <si>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</si>
  <si>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</si>
  <si>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</si>
  <si>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</si>
  <si>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</si>
  <si>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</si>
  <si>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</si>
  <si>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</si>
  <si>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</si>
  <si>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</si>
  <si>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</si>
  <si>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</si>
  <si>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</si>
  <si>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</si>
  <si>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</si>
  <si>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</si>
  <si>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</si>
  <si>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</si>
  <si>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</si>
  <si>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</si>
  <si>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</si>
  <si>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</si>
  <si>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</si>
  <si>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</si>
  <si>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</si>
  <si>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</si>
  <si>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</si>
  <si>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</si>
  <si>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</si>
  <si>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</si>
  <si>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</si>
  <si>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</si>
  <si>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</si>
  <si>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</si>
  <si>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</si>
  <si>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</si>
  <si>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</si>
  <si>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</si>
  <si>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</si>
  <si>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</si>
  <si>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</si>
  <si>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</si>
  <si>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</si>
  <si>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</si>
  <si>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</si>
  <si>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</si>
  <si>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</si>
  <si>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</si>
  <si>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</si>
  <si>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</si>
  <si>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</si>
  <si>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</si>
  <si>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</si>
  <si>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</si>
  <si>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</si>
  <si>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</si>
  <si>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</si>
  <si>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</si>
  <si>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</si>
  <si>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</si>
  <si>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</si>
  <si>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</si>
  <si>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</si>
  <si>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</si>
  <si>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</si>
  <si>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</si>
  <si>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</si>
  <si>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</si>
  <si>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</si>
  <si>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</si>
  <si>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</si>
  <si>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</si>
  <si>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</si>
  <si>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</si>
  <si>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</si>
  <si>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</si>
  <si>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</si>
  <si>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</si>
  <si>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</si>
  <si>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</si>
  <si>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</si>
  <si>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</si>
  <si>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</si>
  <si>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</si>
  <si>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</si>
  <si>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</si>
  <si>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</si>
  <si>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</si>
  <si>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</si>
  <si>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</si>
  <si>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</si>
  <si>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</si>
  <si>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</si>
  <si>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</si>
  <si>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</si>
  <si>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</si>
  <si>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</si>
  <si>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</si>
  <si>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</si>
  <si>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</si>
  <si>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</si>
  <si>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</si>
  <si>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</si>
  <si>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</si>
  <si>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</si>
  <si>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</si>
  <si>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</si>
  <si>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</si>
  <si>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</si>
  <si>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</si>
  <si>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</si>
  <si>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</si>
  <si>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</si>
  <si>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</si>
  <si>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</si>
  <si>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</si>
  <si>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</si>
  <si>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</si>
  <si>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</si>
  <si>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</si>
  <si>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</si>
  <si>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</si>
  <si>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</si>
  <si>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</si>
  <si>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</si>
  <si>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</si>
  <si>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</si>
  <si>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</si>
  <si>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</si>
  <si>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</si>
  <si>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</si>
  <si>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</si>
  <si>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</si>
  <si>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</si>
  <si>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</si>
  <si>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</si>
  <si>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</si>
  <si>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</si>
  <si>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</si>
  <si>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</si>
  <si>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</si>
  <si>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</si>
  <si>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</si>
  <si>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</si>
  <si>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</si>
  <si>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</si>
  <si>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</si>
  <si>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</si>
  <si>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</si>
  <si>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</si>
  <si>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</si>
  <si>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</si>
  <si>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</si>
  <si>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</si>
  <si>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</si>
  <si>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</si>
  <si>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</si>
  <si>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</si>
  <si>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</si>
  <si>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</si>
  <si>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</si>
  <si>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</si>
  <si>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</si>
  <si>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</si>
  <si>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</si>
  <si>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</si>
  <si>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</si>
  <si>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</si>
  <si>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</si>
  <si>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</si>
  <si>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</si>
  <si>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</si>
  <si>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</si>
  <si>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</si>
  <si>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</si>
  <si>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</si>
  <si>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</si>
  <si>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</si>
  <si>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</si>
  <si>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</si>
  <si>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</si>
  <si>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</si>
  <si>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</si>
  <si>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</si>
  <si>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</si>
  <si>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</si>
  <si>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</si>
  <si>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</si>
  <si>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</si>
  <si>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</si>
  <si>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</si>
  <si>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</si>
  <si>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</si>
  <si>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</si>
  <si>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</si>
  <si>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</si>
  <si>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</si>
  <si>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</si>
  <si>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</si>
  <si>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</si>
  <si>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</si>
  <si>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</si>
  <si>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</si>
  <si>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</si>
  <si>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</si>
  <si>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</si>
  <si>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</si>
  <si>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</si>
  <si>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</si>
  <si>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</si>
  <si>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</si>
  <si>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</si>
  <si>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</si>
  <si>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</si>
  <si>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</si>
  <si>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</si>
  <si>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</si>
  <si>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</si>
  <si>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</si>
  <si>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</si>
  <si>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</si>
  <si>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</si>
  <si>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</si>
  <si>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</si>
  <si>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</si>
  <si>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</si>
  <si>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</si>
  <si>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</si>
  <si>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</si>
  <si>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</si>
  <si>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</si>
  <si>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</si>
  <si>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</si>
  <si>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</si>
  <si>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</si>
  <si>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</si>
  <si>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</si>
  <si>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</si>
  <si>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</si>
  <si>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</si>
  <si>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</si>
  <si>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</si>
  <si>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</si>
  <si>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</si>
  <si>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</si>
  <si>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</si>
  <si>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</si>
  <si>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</si>
  <si>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</si>
  <si>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</si>
  <si>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</si>
  <si>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</si>
  <si>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</si>
  <si>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</si>
  <si>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</si>
  <si>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</si>
  <si>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</si>
  <si>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</si>
  <si>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</si>
  <si>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</si>
  <si>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</si>
  <si>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</si>
  <si>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</si>
  <si>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</si>
  <si>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</si>
  <si>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</si>
  <si>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</si>
  <si>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</si>
  <si>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</si>
  <si>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</si>
  <si>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</si>
  <si>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</si>
  <si>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</si>
  <si>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</si>
  <si>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</si>
  <si>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</si>
  <si>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</si>
  <si>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</si>
  <si>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</si>
  <si>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</si>
  <si>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</si>
  <si>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</si>
  <si>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</si>
  <si>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</si>
  <si>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</si>
  <si>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</si>
  <si>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</si>
  <si>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</si>
  <si>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</si>
  <si>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</si>
  <si>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</si>
  <si>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</si>
  <si>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</si>
  <si>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</si>
  <si>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</si>
  <si>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</si>
  <si>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</si>
  <si>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</si>
  <si>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</si>
  <si>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</si>
  <si>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</si>
  <si>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</si>
  <si>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</si>
  <si>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</si>
  <si>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</si>
  <si>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</si>
  <si>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</si>
  <si>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</si>
  <si>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</si>
  <si>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</si>
  <si>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</si>
  <si>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</si>
  <si>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</si>
  <si>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</si>
  <si>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</si>
  <si>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</si>
  <si>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</si>
  <si>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</si>
  <si>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</si>
  <si>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</si>
  <si>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</si>
  <si>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</si>
  <si>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</si>
  <si>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</si>
  <si>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</si>
  <si>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</si>
  <si>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</si>
  <si>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</si>
  <si>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</si>
  <si>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</si>
  <si>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</si>
  <si>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</si>
  <si>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</si>
  <si>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</si>
  <si>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</si>
  <si>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</si>
  <si>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</si>
  <si>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</si>
  <si>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</si>
  <si>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</si>
  <si>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</si>
  <si>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</si>
  <si>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</si>
  <si>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</si>
  <si>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</si>
  <si>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</si>
  <si>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</si>
  <si>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</si>
  <si>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</si>
  <si>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</si>
  <si>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</si>
  <si>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</si>
  <si>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</si>
  <si>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</si>
  <si>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</si>
  <si>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</si>
  <si>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</si>
  <si>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</si>
  <si>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</si>
  <si>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</si>
  <si>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</si>
  <si>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</si>
  <si>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</si>
  <si>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</si>
  <si>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</si>
  <si>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</si>
  <si>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</si>
  <si>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</si>
  <si>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</si>
  <si>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</si>
  <si>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</si>
  <si>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</si>
  <si>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</si>
  <si>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</si>
  <si>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</si>
  <si>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</si>
  <si>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</si>
  <si>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</si>
  <si>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</si>
  <si>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</si>
  <si>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</si>
  <si>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</si>
  <si>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</si>
  <si>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</si>
  <si>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</si>
  <si>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</si>
  <si>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</si>
  <si>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</si>
  <si>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</si>
  <si>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</si>
  <si>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</si>
  <si>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</si>
  <si>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</si>
  <si>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</si>
  <si>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</si>
  <si>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</si>
  <si>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</si>
  <si>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</si>
  <si>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</si>
  <si>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</si>
  <si>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</si>
  <si>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</si>
  <si>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</si>
  <si>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</si>
  <si>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</si>
  <si>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</si>
  <si>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</si>
  <si>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</si>
  <si>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</si>
  <si>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</si>
  <si>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</si>
  <si>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</si>
  <si>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</si>
  <si>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</si>
  <si>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</si>
  <si>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</si>
  <si>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</si>
  <si>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</si>
  <si>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</si>
  <si>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</si>
  <si>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</si>
  <si>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</si>
  <si>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</si>
  <si>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</si>
  <si>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</si>
  <si>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</si>
  <si>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</si>
  <si>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</si>
  <si>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</si>
  <si>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</si>
  <si>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</si>
  <si>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</si>
  <si>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</si>
  <si>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</si>
  <si>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</si>
  <si>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</si>
  <si>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</si>
  <si>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</si>
  <si>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</si>
  <si>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</si>
  <si>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</si>
  <si>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</si>
  <si>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</si>
  <si>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</si>
  <si>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</si>
  <si>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</si>
  <si>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</si>
  <si>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</si>
  <si>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</si>
  <si>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</si>
  <si>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</si>
  <si>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</si>
  <si>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</si>
  <si>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</si>
  <si>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</si>
  <si>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</si>
  <si>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</si>
  <si>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</si>
  <si>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</si>
  <si>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</si>
  <si>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</si>
  <si>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</si>
  <si>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</si>
  <si>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</si>
  <si>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</si>
  <si>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</si>
  <si>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</si>
  <si>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</si>
  <si>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</si>
  <si>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</si>
  <si>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</si>
  <si>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</si>
  <si>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</si>
  <si>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</si>
  <si>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</si>
  <si>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</si>
  <si>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</si>
  <si>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</si>
  <si>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</si>
  <si>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</si>
  <si>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</si>
  <si>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</si>
  <si>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</si>
  <si>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</si>
  <si>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</si>
  <si>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</si>
  <si>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</si>
  <si>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</si>
  <si>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</si>
  <si>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</si>
  <si>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</si>
  <si>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</si>
  <si>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</si>
  <si>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</si>
  <si>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</si>
  <si>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</si>
  <si>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</si>
  <si>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</si>
  <si>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</si>
  <si>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</si>
  <si>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</si>
  <si>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</si>
  <si>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</si>
  <si>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</si>
  <si>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</si>
  <si>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</si>
  <si>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</si>
  <si>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</si>
  <si>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</si>
  <si>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</si>
  <si>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</si>
  <si>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</si>
  <si>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</si>
  <si>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</si>
  <si>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</si>
  <si>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</si>
  <si>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</si>
  <si>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</si>
  <si>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</si>
  <si>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</si>
  <si>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</si>
  <si>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</si>
  <si>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</si>
  <si>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</si>
  <si>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</si>
  <si>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</si>
  <si>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</si>
  <si>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</si>
  <si>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</si>
  <si>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</si>
  <si>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</si>
  <si>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</si>
  <si>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</si>
  <si>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</si>
  <si>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</si>
  <si>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</si>
  <si>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</si>
  <si>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</si>
  <si>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</si>
  <si>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</si>
  <si>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</si>
  <si>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</si>
  <si>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</si>
  <si>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</si>
  <si>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</si>
  <si>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</si>
  <si>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</si>
  <si>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</si>
  <si>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</si>
  <si>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</si>
  <si>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</si>
  <si>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</si>
  <si>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</si>
  <si>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</si>
  <si>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</si>
  <si>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</si>
  <si>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</si>
  <si>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</si>
  <si>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</si>
  <si>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</si>
  <si>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</si>
  <si>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</si>
  <si>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</si>
  <si>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</si>
  <si>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</si>
  <si>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</si>
  <si>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</si>
  <si>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</si>
  <si>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</si>
  <si>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</si>
  <si>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</si>
  <si>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</si>
  <si>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</si>
  <si>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</si>
  <si>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</si>
  <si>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</si>
  <si>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</si>
  <si>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</si>
  <si>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</si>
  <si>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</si>
  <si>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</si>
  <si>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</si>
  <si>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</si>
  <si>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</si>
  <si>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</si>
  <si>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</si>
  <si>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</si>
  <si>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</si>
  <si>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</si>
  <si>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</si>
  <si>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</si>
  <si>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</si>
  <si>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</si>
  <si>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</si>
  <si>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</si>
  <si>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</si>
  <si>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</si>
  <si>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</si>
  <si>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</si>
  <si>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</si>
  <si>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</si>
  <si>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</si>
  <si>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</si>
  <si>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</si>
  <si>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</si>
  <si>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</si>
  <si>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</si>
  <si>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</si>
  <si>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</si>
  <si>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</si>
  <si>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</si>
  <si>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</si>
  <si>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</si>
  <si>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</si>
  <si>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</si>
  <si>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</si>
  <si>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</si>
  <si>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</si>
  <si>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</si>
  <si>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</si>
  <si>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</si>
  <si>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</si>
  <si>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</si>
  <si>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</si>
  <si>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</si>
  <si>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</si>
  <si>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</si>
  <si>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</si>
  <si>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</si>
  <si>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</si>
  <si>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</si>
  <si>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</si>
  <si>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</si>
  <si>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</si>
  <si>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</si>
  <si>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</si>
  <si>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</si>
  <si>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</si>
  <si>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</si>
  <si>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</si>
  <si>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</si>
  <si>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</si>
  <si>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</si>
  <si>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</si>
  <si>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</si>
  <si>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</si>
  <si>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</si>
  <si>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</si>
  <si>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</si>
  <si>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</si>
  <si>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</si>
  <si>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</si>
  <si>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</si>
  <si>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</si>
  <si>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</si>
  <si>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</si>
  <si>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</si>
  <si>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</si>
  <si>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</si>
  <si>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</si>
  <si>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</si>
  <si>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</si>
  <si>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</si>
  <si>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</si>
  <si>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</si>
  <si>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</si>
  <si>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</si>
  <si>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</si>
  <si>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</si>
  <si>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</si>
  <si>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</si>
  <si>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</si>
  <si>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</si>
  <si>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</si>
  <si>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</si>
  <si>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</si>
  <si>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</si>
  <si>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</si>
  <si>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</si>
  <si>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</si>
  <si>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</si>
  <si>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</si>
  <si>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</si>
  <si>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</si>
  <si>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</si>
  <si>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</si>
  <si>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</si>
  <si>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</si>
  <si>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</si>
  <si>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</si>
  <si>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</si>
  <si>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</si>
  <si>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</si>
  <si>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</si>
  <si>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</si>
  <si>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</si>
  <si>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</si>
  <si>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</si>
  <si>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</si>
  <si>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</si>
  <si>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</si>
  <si>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</si>
  <si>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</si>
  <si>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</si>
  <si>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</si>
  <si>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</si>
  <si>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</si>
  <si>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</si>
  <si>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</si>
  <si>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</si>
  <si>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</si>
  <si>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</si>
  <si>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</si>
  <si>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</si>
  <si>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</si>
  <si>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</si>
  <si>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</si>
  <si>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</si>
  <si>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</si>
  <si>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</si>
  <si>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</si>
  <si>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</si>
  <si>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</si>
  <si>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</si>
  <si>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</si>
  <si>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</si>
  <si>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</si>
  <si>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</si>
  <si>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</si>
  <si>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</si>
  <si>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</si>
  <si>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</si>
  <si>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</si>
  <si>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</si>
  <si>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</si>
  <si>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</si>
  <si>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</si>
  <si>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</si>
  <si>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</si>
  <si>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</si>
  <si>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</si>
  <si>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</si>
  <si>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</si>
  <si>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</si>
  <si>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</si>
  <si>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</si>
  <si>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</si>
  <si>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</si>
  <si>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</si>
  <si>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</si>
  <si>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</si>
  <si>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</si>
  <si>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</si>
  <si>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</si>
  <si>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</si>
  <si>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</si>
  <si>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</si>
  <si>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</si>
  <si>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</si>
  <si>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</si>
  <si>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</si>
  <si>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</si>
  <si>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</si>
  <si>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</si>
  <si>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</si>
  <si>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</si>
  <si>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</si>
  <si>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</si>
  <si>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</si>
  <si>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</si>
  <si>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</si>
  <si>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</si>
  <si>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</si>
  <si>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</si>
  <si>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</si>
  <si>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</si>
  <si>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</si>
  <si>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</si>
  <si>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</si>
  <si>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</si>
  <si>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</si>
  <si>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</si>
  <si>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</si>
  <si>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</si>
  <si>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</si>
  <si>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</si>
  <si>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</si>
  <si>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</si>
  <si>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</si>
  <si>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</si>
  <si>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</si>
  <si>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</si>
  <si>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</si>
  <si>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</si>
  <si>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</si>
  <si>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</si>
  <si>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</si>
  <si>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</si>
  <si>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</si>
  <si>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</si>
  <si>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</si>
  <si>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</si>
  <si>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</si>
  <si>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</si>
  <si>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</si>
  <si>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</si>
  <si>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</si>
  <si>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</si>
  <si>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</si>
  <si>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</si>
  <si>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</si>
  <si>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</si>
  <si>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</si>
  <si>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</si>
  <si>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</si>
  <si>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</si>
  <si>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</si>
  <si>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</si>
  <si>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</si>
  <si>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</si>
  <si>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</si>
  <si>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</si>
  <si>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</si>
  <si>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</si>
  <si>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</si>
  <si>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</si>
  <si>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</si>
  <si>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</si>
  <si>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</si>
  <si>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</si>
  <si>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</si>
  <si>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</si>
  <si>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</si>
  <si>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</si>
  <si>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</si>
  <si>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</si>
  <si>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</si>
  <si>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</si>
  <si>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</si>
  <si>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</si>
  <si>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</si>
  <si>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</si>
  <si>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</si>
  <si>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</si>
  <si>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</si>
  <si>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</si>
  <si>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</si>
  <si>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</si>
  <si>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</si>
  <si>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</si>
  <si>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</si>
  <si>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</si>
  <si>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</si>
  <si>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</si>
  <si>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</si>
  <si>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</si>
  <si>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</si>
  <si>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</si>
  <si>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</si>
  <si>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</si>
  <si>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</si>
  <si>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</si>
  <si>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</si>
  <si>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</si>
  <si>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</si>
  <si>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</si>
  <si>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</si>
  <si>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</si>
  <si>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</si>
  <si>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</si>
  <si>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</si>
  <si>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</si>
  <si>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</si>
  <si>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</si>
  <si>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</si>
  <si>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</si>
  <si>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</si>
  <si>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</si>
  <si>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</si>
  <si>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</si>
  <si>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</si>
  <si>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</si>
  <si>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</si>
  <si>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</si>
  <si>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</si>
  <si>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</si>
  <si>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</si>
  <si>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</si>
  <si>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</si>
  <si>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</si>
  <si>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</si>
  <si>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</si>
  <si>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</si>
  <si>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</si>
  <si>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</si>
  <si>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</si>
  <si>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</si>
  <si>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</si>
  <si>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</si>
  <si>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</si>
  <si>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</si>
  <si>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</si>
  <si>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</si>
  <si>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</si>
  <si>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</si>
  <si>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</si>
  <si>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</si>
  <si>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</si>
  <si>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</si>
  <si>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</si>
  <si>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</si>
  <si>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</si>
  <si>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</si>
  <si>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</si>
  <si>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</si>
  <si>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</si>
  <si>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</si>
  <si>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</si>
  <si>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</si>
  <si>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</si>
  <si>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</si>
  <si>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</si>
  <si>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</si>
  <si>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</si>
  <si>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</si>
  <si>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</si>
  <si>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</si>
  <si>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</si>
  <si>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</si>
  <si>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</si>
  <si>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</si>
  <si>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</si>
  <si>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</si>
  <si>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</si>
  <si>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</si>
  <si>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</si>
  <si>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</si>
  <si>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</si>
  <si>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</si>
  <si>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</si>
  <si>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</si>
  <si>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</si>
  <si>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</si>
  <si>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</si>
  <si>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</si>
  <si>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</si>
  <si>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</si>
  <si>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</si>
  <si>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</si>
  <si>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</si>
  <si>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</si>
  <si>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</si>
  <si>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</si>
  <si>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</si>
  <si>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</si>
  <si>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</si>
  <si>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</si>
  <si>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</si>
  <si>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</si>
  <si>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</si>
  <si>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</si>
  <si>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</si>
  <si>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</si>
  <si>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</si>
  <si>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</si>
  <si>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</si>
  <si>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</si>
  <si>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</si>
  <si>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</si>
  <si>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</si>
  <si>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</si>
  <si>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</si>
  <si>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</si>
  <si>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</si>
  <si>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</si>
  <si>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</si>
  <si>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</si>
  <si>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</si>
  <si>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</si>
  <si>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</si>
  <si>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</si>
  <si>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</si>
  <si>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</si>
  <si>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</si>
  <si>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</si>
  <si>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</si>
  <si>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</si>
  <si>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</si>
  <si>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</si>
  <si>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</si>
  <si>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</si>
  <si>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</si>
  <si>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</si>
  <si>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</si>
  <si>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</si>
  <si>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</si>
  <si>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</si>
  <si>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</si>
  <si>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</si>
  <si>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</si>
  <si>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</si>
  <si>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</si>
  <si>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</si>
  <si>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</si>
  <si>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</si>
  <si>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</si>
  <si>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</si>
  <si>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</si>
  <si>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</si>
  <si>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</si>
  <si>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</si>
  <si>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</si>
  <si>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</si>
  <si>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</si>
  <si>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</si>
  <si>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</si>
  <si>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</si>
  <si>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</si>
  <si>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</si>
  <si>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</si>
  <si>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</si>
  <si>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</si>
  <si>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</si>
  <si>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</si>
  <si>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</si>
  <si>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</si>
  <si>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</si>
  <si>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</si>
  <si>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</si>
  <si>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</si>
  <si>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</si>
  <si>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</si>
  <si>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</si>
  <si>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</si>
  <si>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</si>
  <si>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</si>
  <si>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</si>
  <si>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</si>
  <si>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</si>
  <si>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</si>
  <si>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</si>
  <si>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</si>
  <si>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</si>
  <si>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</si>
  <si>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</si>
  <si>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</si>
  <si>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</si>
  <si>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</si>
  <si>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</si>
  <si>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</si>
  <si>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</si>
  <si>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</si>
  <si>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</si>
  <si>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</si>
  <si>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</si>
  <si>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</si>
  <si>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</si>
  <si>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</si>
  <si>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</si>
  <si>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</si>
  <si>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</si>
  <si>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</si>
  <si>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</si>
  <si>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</si>
  <si>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</si>
  <si>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</si>
  <si>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</si>
  <si>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</si>
  <si>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</si>
  <si>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</si>
  <si>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</si>
  <si>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</si>
  <si>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</si>
  <si>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</si>
  <si>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</si>
  <si>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</si>
  <si>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</si>
  <si>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</si>
  <si>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</si>
  <si>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</si>
  <si>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</si>
  <si>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</si>
  <si>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</si>
  <si>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</si>
  <si>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</si>
  <si>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</si>
  <si>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</si>
  <si>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</si>
  <si>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</si>
  <si>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</si>
  <si>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</si>
  <si>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</si>
  <si>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</si>
  <si>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</si>
  <si>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</si>
  <si>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</si>
  <si>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</si>
  <si>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</si>
  <si>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</si>
  <si>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</si>
  <si>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</si>
  <si>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</si>
  <si>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</si>
  <si>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</si>
  <si>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</si>
  <si>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</si>
  <si>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</si>
  <si>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</si>
  <si>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</si>
  <si>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</si>
  <si>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</si>
  <si>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</si>
  <si>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</si>
  <si>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</si>
  <si>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</si>
  <si>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</si>
  <si>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</si>
  <si>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</si>
  <si>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</si>
  <si>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</si>
  <si>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</si>
  <si>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</si>
  <si>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</si>
  <si>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</si>
  <si>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</si>
  <si>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</si>
  <si>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</si>
  <si>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</si>
  <si>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</si>
  <si>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</si>
  <si>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</si>
  <si>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</si>
  <si>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</si>
  <si>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</si>
  <si>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</si>
  <si>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</si>
  <si>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</si>
  <si>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</si>
  <si>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</si>
  <si>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</si>
  <si>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</si>
  <si>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</si>
  <si>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</si>
  <si>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</si>
  <si>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</si>
  <si>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</si>
  <si>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</si>
  <si>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</si>
  <si>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</si>
  <si>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</si>
  <si>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</si>
  <si>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</si>
  <si>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</si>
  <si>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</si>
  <si>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</si>
  <si>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</si>
  <si>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</si>
  <si>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</si>
  <si>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</si>
  <si>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</si>
  <si>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</si>
  <si>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</si>
  <si>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</si>
  <si>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</si>
  <si>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</si>
  <si>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</si>
  <si>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</si>
  <si>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</si>
  <si>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</si>
  <si>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</si>
  <si>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</si>
  <si>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</si>
  <si>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</si>
  <si>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</si>
  <si>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</si>
  <si>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</si>
  <si>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</si>
  <si>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</si>
  <si>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</si>
  <si>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</si>
  <si>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</si>
  <si>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</si>
  <si>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</si>
  <si>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</si>
  <si>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</si>
  <si>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</si>
  <si>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</si>
  <si>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</si>
  <si>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</si>
  <si>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</si>
  <si>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</si>
  <si>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</si>
  <si>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</si>
  <si>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</si>
  <si>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</si>
  <si>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</si>
  <si>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</si>
  <si>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</si>
  <si>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</si>
  <si>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</si>
  <si>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</si>
  <si>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</si>
  <si>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</si>
  <si>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</si>
  <si>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</si>
  <si>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</si>
  <si>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</si>
  <si>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</si>
  <si>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</si>
  <si>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</si>
  <si>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</si>
  <si>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</si>
  <si>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</si>
  <si>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</si>
  <si>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</si>
  <si>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</si>
  <si>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</si>
  <si>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</si>
  <si>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</si>
  <si>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</si>
  <si>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</si>
  <si>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</si>
  <si>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</si>
  <si>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</si>
  <si>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</si>
  <si>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</si>
  <si>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</si>
  <si>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</si>
  <si>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</si>
  <si>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</si>
  <si>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</si>
  <si>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</si>
  <si>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</si>
  <si>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</si>
  <si>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</si>
  <si>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</si>
  <si>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</si>
  <si>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</si>
  <si>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</si>
  <si>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</si>
  <si>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</si>
  <si>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</si>
  <si>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</si>
  <si>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</si>
  <si>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</si>
  <si>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</si>
  <si>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</si>
  <si>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</si>
  <si>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</si>
  <si>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</si>
  <si>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</si>
  <si>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</si>
  <si>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</si>
  <si>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</si>
  <si>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</si>
  <si>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</si>
  <si>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</si>
  <si>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</si>
  <si>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</si>
  <si>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</si>
  <si>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</si>
  <si>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</si>
  <si>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</si>
  <si>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</si>
  <si>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</si>
  <si>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</si>
  <si>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</si>
  <si>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</si>
  <si>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</si>
  <si>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</si>
  <si>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</si>
  <si>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</si>
  <si>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</si>
  <si>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</si>
  <si>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</si>
  <si>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</si>
  <si>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</si>
  <si>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</si>
  <si>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</si>
  <si>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</si>
  <si>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</si>
  <si>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</si>
  <si>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</si>
  <si>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</si>
  <si>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</si>
  <si>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</si>
  <si>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</si>
  <si>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</si>
  <si>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</si>
  <si>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</si>
  <si>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</si>
  <si>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</si>
  <si>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</si>
  <si>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</si>
  <si>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</si>
  <si>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</si>
  <si>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</si>
  <si>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</si>
  <si>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</si>
  <si>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</si>
  <si>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</si>
  <si>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</si>
  <si>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</si>
  <si>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</si>
  <si>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</si>
  <si>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</si>
  <si>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</si>
  <si>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</si>
  <si>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</si>
  <si>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</si>
  <si>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</si>
  <si>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</si>
  <si>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</si>
  <si>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</si>
  <si>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</si>
  <si>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</si>
  <si>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</si>
  <si>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</si>
  <si>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</si>
  <si>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</si>
  <si>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</si>
  <si>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</si>
  <si>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</si>
  <si>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</si>
  <si>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</si>
  <si>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</si>
  <si>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</si>
  <si>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</si>
  <si>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</si>
  <si>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</si>
  <si>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</si>
  <si>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</si>
  <si>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</si>
  <si>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</si>
  <si>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</si>
  <si>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</si>
  <si>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</si>
  <si>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</si>
  <si>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</si>
  <si>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</si>
  <si>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</si>
  <si>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</si>
  <si>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</si>
  <si>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</si>
  <si>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</si>
  <si>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</si>
  <si>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</si>
  <si>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</si>
  <si>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</si>
  <si>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</si>
  <si>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</si>
  <si>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</si>
  <si>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</si>
  <si>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</si>
  <si>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</si>
  <si>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</si>
  <si>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</si>
  <si>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</si>
  <si>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</si>
  <si>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</si>
  <si>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</si>
  <si>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</si>
  <si>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</si>
  <si>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</si>
  <si>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</si>
  <si>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</si>
  <si>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</si>
  <si>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</si>
  <si>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</si>
  <si>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</si>
  <si>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</si>
  <si>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</si>
  <si>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</si>
  <si>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</si>
  <si>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</si>
  <si>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</si>
  <si>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</si>
  <si>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</si>
  <si>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</si>
  <si>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</si>
  <si>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</si>
  <si>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</si>
  <si>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</si>
  <si>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</si>
  <si>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</si>
  <si>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</si>
  <si>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</si>
  <si>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</si>
  <si>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</si>
  <si>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</si>
  <si>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</si>
  <si>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</si>
  <si>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</si>
  <si>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</si>
  <si>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</si>
  <si>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</si>
  <si>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</si>
  <si>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</si>
  <si>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</si>
  <si>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</si>
  <si>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</si>
  <si>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</si>
  <si>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</si>
  <si>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</si>
  <si>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</si>
  <si>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</si>
  <si>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</si>
  <si>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</si>
  <si>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</si>
  <si>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</si>
  <si>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</si>
  <si>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</si>
  <si>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</si>
  <si>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</si>
  <si>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</si>
  <si>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</si>
  <si>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</si>
  <si>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</si>
  <si>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</si>
  <si>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</si>
  <si>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</si>
  <si>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</si>
  <si>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</si>
  <si>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</si>
  <si>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</si>
  <si>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</si>
  <si>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</si>
  <si>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</si>
  <si>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</si>
  <si>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</si>
  <si>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</si>
  <si>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</si>
  <si>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</si>
  <si>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</si>
  <si>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</si>
  <si>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</si>
  <si>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</si>
  <si>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</si>
  <si>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</si>
  <si>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</si>
  <si>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</si>
  <si>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</si>
  <si>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</si>
  <si>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</si>
  <si>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</si>
  <si>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</si>
  <si>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</si>
  <si>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</si>
  <si>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</si>
  <si>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</si>
  <si>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</si>
  <si>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</si>
  <si>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</si>
  <si>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</si>
  <si>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</si>
  <si>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</si>
  <si>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</si>
  <si>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</si>
  <si>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</si>
  <si>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</si>
  <si>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</si>
  <si>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</si>
  <si>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</si>
  <si>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</si>
  <si>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</si>
  <si>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</si>
  <si>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</si>
  <si>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</si>
  <si>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</si>
  <si>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</si>
  <si>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</si>
  <si>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</si>
  <si>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</si>
  <si>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</si>
  <si>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</si>
  <si>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</si>
  <si>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</si>
  <si>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</si>
  <si>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</si>
  <si>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</si>
  <si>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</si>
  <si>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</si>
  <si>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</si>
  <si>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</si>
  <si>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</si>
  <si>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</si>
  <si>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</si>
  <si>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</si>
  <si>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</si>
  <si>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</si>
  <si>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</si>
  <si>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</si>
  <si>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</si>
  <si>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</si>
  <si>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</si>
  <si>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</si>
  <si>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</si>
  <si>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</si>
  <si>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</si>
  <si>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</si>
  <si>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</si>
  <si>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</si>
  <si>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</si>
  <si>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</si>
  <si>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</si>
  <si>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</si>
  <si>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</si>
  <si>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</si>
  <si>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</si>
  <si>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</si>
  <si>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</si>
  <si>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</si>
  <si>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</si>
  <si>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</si>
  <si>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</si>
  <si>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</si>
  <si>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</si>
  <si>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</si>
  <si>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</si>
  <si>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</si>
  <si>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</si>
  <si>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</si>
  <si>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</si>
  <si>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</si>
  <si>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</si>
  <si>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</si>
  <si>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</si>
  <si>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</si>
  <si>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</si>
  <si>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</si>
  <si>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</si>
  <si>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</si>
  <si>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</si>
  <si>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</si>
  <si>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</si>
  <si>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</si>
  <si>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</si>
  <si>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</si>
  <si>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</si>
  <si>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</si>
  <si>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</si>
  <si>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</si>
  <si>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</si>
  <si>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</si>
  <si>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</si>
  <si>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</si>
  <si>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</si>
  <si>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</si>
  <si>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</si>
  <si>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</si>
  <si>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</si>
  <si>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</si>
  <si>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</si>
  <si>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</si>
  <si>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</si>
  <si>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</si>
  <si>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</si>
  <si>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</si>
  <si>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</si>
  <si>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</si>
  <si>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</si>
  <si>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</si>
  <si>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</si>
  <si>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</si>
  <si>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</si>
  <si>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</si>
  <si>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</si>
  <si>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</si>
  <si>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</si>
  <si>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</si>
  <si>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</si>
  <si>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</si>
  <si>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</si>
  <si>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</si>
  <si>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</si>
  <si>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</si>
  <si>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</si>
  <si>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</si>
  <si>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</si>
  <si>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</si>
  <si>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</si>
  <si>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</si>
  <si>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</si>
  <si>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</si>
  <si>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</si>
  <si>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</si>
  <si>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</si>
  <si>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</si>
  <si>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</si>
  <si>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</si>
  <si>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</si>
  <si>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</si>
  <si>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</si>
  <si>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</si>
  <si>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</si>
  <si>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</si>
  <si>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</si>
  <si>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</si>
  <si>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</si>
  <si>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</si>
  <si>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</si>
  <si>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</si>
  <si>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</si>
  <si>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</si>
  <si>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</si>
  <si>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</si>
  <si>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</si>
  <si>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</si>
  <si>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</si>
  <si>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</si>
  <si>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</si>
  <si>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</si>
  <si>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</si>
  <si>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</si>
  <si>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</si>
  <si>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</si>
  <si>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</si>
  <si>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</si>
  <si>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</si>
  <si>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</si>
  <si>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</si>
  <si>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</si>
  <si>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</si>
  <si>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</si>
  <si>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</si>
  <si>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</si>
  <si>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</si>
  <si>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</si>
  <si>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</si>
  <si>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</si>
  <si>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</si>
  <si>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</si>
  <si>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</si>
  <si>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</si>
  <si>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</si>
  <si>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</si>
  <si>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</si>
  <si>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</si>
  <si>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</si>
  <si>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</si>
  <si>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</si>
  <si>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</si>
  <si>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</si>
  <si>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</si>
  <si>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</si>
  <si>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</si>
  <si>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</si>
  <si>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</si>
  <si>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</si>
  <si>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</si>
  <si>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</si>
  <si>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</si>
  <si>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</si>
  <si>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</si>
  <si>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</si>
  <si>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</si>
  <si>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</si>
  <si>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</si>
  <si>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</si>
  <si>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</si>
  <si>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</si>
  <si>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</si>
  <si>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</si>
  <si>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</si>
  <si>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</si>
  <si>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</si>
  <si>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</si>
  <si>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</si>
  <si>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</si>
  <si>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</si>
  <si>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</si>
  <si>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</si>
  <si>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</si>
  <si>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</si>
  <si>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</si>
  <si>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</si>
  <si>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</si>
  <si>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</si>
  <si>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</si>
  <si>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</si>
  <si>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</si>
  <si>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</si>
  <si>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</si>
  <si>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</si>
  <si>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</si>
  <si>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</si>
  <si>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</si>
  <si>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</si>
  <si>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</si>
  <si>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</si>
  <si>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</si>
  <si>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</si>
  <si>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</si>
  <si>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</si>
  <si>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</si>
  <si>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</si>
  <si>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</si>
  <si>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</si>
  <si>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</si>
  <si>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</si>
  <si>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</si>
  <si>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</si>
  <si>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</si>
  <si>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</si>
  <si>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</si>
  <si>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</si>
  <si>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</si>
  <si>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</si>
  <si>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</si>
  <si>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</si>
  <si>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</si>
  <si>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</si>
  <si>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</si>
  <si>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</si>
  <si>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</si>
  <si>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</si>
  <si>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</si>
  <si>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</si>
  <si>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</si>
  <si>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</si>
  <si>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</si>
  <si>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</si>
  <si>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</si>
  <si>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</si>
  <si>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</si>
  <si>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</si>
  <si>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</si>
  <si>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</si>
  <si>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</si>
  <si>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</si>
  <si>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</si>
  <si>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</si>
  <si>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</si>
  <si>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</si>
  <si>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</si>
  <si>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</si>
  <si>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</si>
  <si>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</si>
  <si>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</si>
  <si>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</si>
  <si>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</si>
  <si>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</si>
  <si>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</si>
  <si>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</si>
  <si>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</si>
  <si>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</si>
  <si>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</si>
  <si>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</si>
  <si>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</si>
  <si>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</si>
  <si>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</si>
  <si>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</si>
  <si>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</si>
  <si>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</si>
  <si>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</si>
  <si>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</si>
  <si>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</si>
  <si>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</si>
  <si>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</si>
  <si>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</si>
  <si>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</si>
  <si>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</si>
  <si>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</si>
  <si>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</si>
  <si>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</si>
  <si>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</si>
  <si>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</si>
  <si>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</si>
  <si>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</si>
  <si>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</si>
  <si>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</si>
  <si>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</si>
  <si>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</si>
  <si>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</si>
  <si>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</si>
  <si>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</si>
  <si>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</si>
  <si>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</si>
  <si>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</si>
  <si>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</si>
  <si>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</si>
  <si>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</si>
  <si>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</si>
  <si>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</si>
  <si>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</si>
  <si>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</si>
  <si>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</si>
  <si>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</si>
  <si>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</si>
  <si>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</si>
  <si>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</si>
  <si>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</si>
  <si>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</si>
  <si>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</si>
  <si>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</si>
  <si>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</si>
  <si>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</si>
  <si>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</si>
  <si>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</si>
  <si>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</si>
  <si>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</si>
  <si>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</si>
  <si>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</si>
  <si>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</si>
  <si>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</si>
  <si>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</si>
  <si>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</si>
  <si>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</si>
  <si>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</si>
  <si>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</si>
  <si>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</si>
  <si>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</si>
  <si>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</si>
  <si>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</si>
  <si>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</si>
  <si>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</si>
  <si>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</si>
  <si>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</si>
  <si>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</si>
  <si>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</si>
  <si>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</si>
  <si>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</si>
  <si>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</si>
  <si>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</si>
  <si>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</si>
  <si>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</si>
  <si>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</si>
  <si>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</si>
  <si>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</si>
  <si>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</si>
  <si>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</si>
  <si>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</si>
  <si>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</si>
  <si>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</si>
  <si>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</si>
  <si>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</si>
  <si>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</si>
  <si>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</si>
  <si>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</si>
  <si>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</si>
  <si>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</si>
  <si>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</si>
  <si>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</si>
  <si>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</si>
  <si>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</si>
  <si>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</si>
  <si>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</si>
  <si>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</si>
  <si>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</si>
  <si>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</si>
  <si>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</si>
  <si>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</si>
  <si>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</si>
  <si>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</si>
  <si>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</si>
  <si>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</si>
  <si>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</si>
  <si>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</si>
  <si>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</si>
  <si>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</si>
  <si>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</si>
  <si>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</si>
  <si>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</si>
  <si>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</si>
  <si>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</si>
  <si>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</si>
  <si>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</si>
  <si>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</si>
  <si>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</si>
  <si>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</si>
  <si>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</si>
  <si>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</si>
  <si>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</si>
  <si>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</si>
  <si>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</si>
  <si>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</si>
  <si>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</si>
  <si>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</si>
  <si>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</si>
  <si>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</si>
  <si>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</si>
  <si>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</si>
  <si>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</si>
  <si>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</si>
  <si>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</si>
  <si>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</si>
  <si>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</si>
  <si>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</si>
  <si>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</si>
  <si>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</si>
  <si>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</si>
  <si>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</si>
  <si>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</si>
  <si>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</si>
  <si>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</si>
  <si>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</si>
  <si>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</si>
  <si>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</si>
  <si>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</si>
  <si>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</si>
  <si>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</si>
  <si>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</si>
  <si>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</si>
  <si>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</si>
  <si>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</si>
  <si>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</si>
  <si>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</si>
  <si>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</si>
  <si>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</si>
  <si>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</si>
  <si>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</si>
  <si>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</si>
  <si>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</si>
  <si>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</si>
  <si>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</si>
  <si>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</si>
  <si>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</si>
  <si>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</si>
  <si>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</si>
  <si>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</si>
  <si>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</si>
  <si>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</si>
  <si>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</si>
  <si>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</si>
  <si>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</si>
  <si>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</si>
  <si>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</si>
  <si>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</si>
  <si>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</si>
  <si>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</si>
  <si>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</si>
  <si>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</si>
  <si>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</si>
  <si>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</si>
  <si>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</si>
  <si>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</si>
  <si>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</si>
  <si>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</si>
  <si>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</si>
  <si>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</si>
  <si>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</si>
  <si>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</si>
  <si>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</si>
  <si>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</si>
  <si>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</si>
  <si>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</si>
  <si>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</si>
  <si>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</si>
  <si>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</si>
  <si>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</si>
  <si>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</si>
  <si>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</si>
  <si>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</si>
  <si>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</si>
  <si>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</si>
  <si>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</si>
  <si>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</si>
  <si>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</si>
  <si>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</si>
  <si>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</si>
  <si>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</si>
  <si>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</si>
  <si>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</si>
  <si>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</si>
  <si>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</si>
  <si>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</si>
  <si>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</si>
  <si>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</si>
  <si>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</si>
  <si>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</si>
  <si>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</si>
  <si>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</si>
  <si>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</si>
  <si>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</si>
  <si>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</si>
  <si>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</si>
  <si>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</si>
  <si>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</si>
  <si>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</si>
  <si>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</si>
  <si>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</si>
  <si>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</si>
  <si>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</si>
  <si>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</si>
  <si>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</si>
  <si>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</si>
  <si>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</si>
  <si>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</si>
  <si>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</si>
  <si>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</si>
  <si>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</si>
  <si>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</si>
  <si>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</si>
  <si>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</si>
  <si>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</si>
  <si>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</si>
  <si>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</si>
  <si>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</si>
  <si>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</si>
  <si>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</si>
  <si>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</si>
  <si>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</si>
  <si>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</si>
  <si>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</si>
  <si>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</si>
  <si>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</si>
  <si>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</si>
  <si>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</si>
  <si>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</si>
  <si>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</si>
  <si>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</si>
  <si>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</si>
  <si>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</si>
  <si>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</si>
  <si>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</si>
  <si>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</si>
  <si>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</si>
  <si>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</si>
  <si>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</si>
  <si>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</si>
  <si>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</si>
  <si>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</si>
  <si>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</si>
  <si>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</si>
  <si>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</si>
  <si>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</si>
  <si>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</si>
  <si>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</si>
  <si>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</si>
  <si>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</si>
  <si>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</si>
  <si>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</si>
  <si>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</si>
  <si>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</si>
  <si>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</si>
  <si>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</si>
  <si>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</si>
  <si>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</si>
  <si>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</si>
  <si>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</si>
  <si>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</si>
  <si>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</si>
  <si>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</si>
  <si>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</si>
  <si>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</si>
  <si>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</si>
  <si>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</si>
  <si>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</si>
  <si>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</si>
  <si>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</si>
  <si>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</si>
  <si>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</si>
  <si>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</si>
  <si>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</si>
  <si>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</si>
  <si>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</si>
  <si>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</si>
  <si>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</si>
  <si>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</si>
  <si>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</si>
  <si>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</si>
  <si>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</si>
  <si>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</si>
  <si>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</si>
  <si>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</si>
  <si>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</si>
  <si>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</si>
  <si>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</si>
  <si>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</si>
  <si>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</si>
  <si>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</si>
  <si>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</si>
  <si>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</si>
  <si>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</si>
  <si>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</si>
  <si>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</si>
  <si>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</si>
  <si>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</si>
  <si>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</si>
  <si>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</si>
  <si>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</si>
  <si>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</si>
  <si>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</si>
  <si>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</si>
  <si>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</si>
  <si>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</si>
  <si>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</si>
  <si>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</si>
  <si>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</si>
  <si>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</si>
  <si>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</si>
  <si>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</si>
  <si>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</si>
  <si>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</si>
  <si>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</si>
  <si>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</si>
  <si>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</si>
  <si>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</si>
  <si>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</si>
  <si>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</si>
  <si>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</si>
  <si>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</si>
  <si>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</si>
  <si>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</si>
  <si>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</si>
  <si>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</si>
  <si>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</si>
  <si>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</si>
  <si>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</si>
  <si>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</si>
  <si>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</si>
  <si>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</si>
  <si>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</si>
  <si>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</si>
  <si>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</si>
  <si>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</si>
  <si>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</si>
  <si>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</si>
  <si>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</si>
  <si>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</si>
  <si>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</si>
  <si>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</si>
  <si>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</si>
  <si>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</si>
  <si>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</si>
  <si>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</si>
  <si>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</si>
  <si>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</si>
  <si>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</si>
  <si>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</si>
  <si>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</si>
  <si>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</si>
  <si>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</si>
  <si>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</si>
  <si>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</si>
  <si>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</si>
  <si>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</si>
  <si>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</si>
  <si>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</si>
  <si>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</si>
  <si>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</si>
  <si>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</si>
  <si>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</si>
  <si>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</si>
  <si>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</si>
  <si>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</si>
  <si>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</si>
  <si>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</si>
  <si>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</si>
  <si>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</si>
  <si>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</si>
  <si>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</si>
  <si>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</si>
  <si>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</si>
  <si>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</si>
  <si>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</si>
  <si>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</si>
  <si>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</si>
  <si>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</si>
  <si>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</si>
  <si>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</si>
  <si>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</si>
  <si>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</si>
  <si>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</si>
  <si>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</si>
  <si>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</si>
  <si>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</si>
  <si>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</si>
  <si>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</si>
  <si>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</si>
  <si>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</si>
  <si>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</si>
  <si>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</si>
  <si>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</si>
  <si>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</si>
  <si>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</si>
  <si>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</si>
  <si>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</si>
  <si>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</si>
  <si>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</si>
  <si>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</si>
  <si>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</si>
  <si>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</si>
  <si>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</si>
  <si>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</si>
  <si>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</si>
  <si>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</si>
  <si>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</si>
  <si>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</si>
  <si>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</si>
  <si>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</si>
  <si>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</si>
  <si>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</si>
  <si>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</si>
  <si>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</si>
  <si>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</si>
  <si>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</si>
  <si>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</si>
  <si>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</si>
  <si>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</si>
  <si>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</si>
  <si>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</si>
  <si>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</si>
  <si>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</si>
  <si>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</si>
  <si>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</si>
  <si>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</si>
  <si>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</si>
  <si>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</si>
  <si>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</si>
  <si>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</si>
  <si>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</si>
  <si>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</si>
  <si>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</si>
  <si>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</si>
  <si>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</si>
  <si>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</si>
  <si>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</si>
  <si>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</si>
  <si>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</si>
  <si>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</si>
  <si>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</si>
  <si>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</si>
  <si>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</si>
  <si>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</si>
  <si>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</si>
  <si>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</si>
  <si>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</si>
  <si>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</si>
  <si>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</si>
  <si>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</si>
  <si>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</si>
  <si>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</si>
  <si>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</si>
  <si>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</si>
  <si>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</si>
  <si>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</si>
  <si>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</si>
  <si>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</si>
  <si>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</si>
  <si>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</si>
  <si>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</si>
  <si>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</si>
  <si>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</si>
  <si>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</si>
  <si>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</si>
  <si>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</si>
  <si>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</si>
  <si>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</si>
  <si>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</si>
  <si>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</si>
  <si>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</si>
  <si>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</si>
  <si>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</si>
  <si>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</si>
  <si>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</si>
  <si>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</si>
  <si>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</si>
  <si>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</si>
  <si>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</si>
  <si>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</si>
  <si>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</si>
  <si>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</si>
  <si>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</si>
  <si>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</si>
  <si>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</si>
  <si>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</si>
  <si>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</si>
  <si>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</si>
  <si>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</si>
  <si>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</si>
  <si>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</si>
  <si>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</si>
  <si>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</si>
  <si>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</si>
  <si>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</si>
  <si>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</si>
  <si>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</si>
  <si>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</si>
  <si>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</si>
  <si>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</si>
  <si>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</si>
  <si>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</si>
  <si>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</si>
  <si>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</si>
  <si>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</si>
  <si>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</si>
  <si>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</si>
  <si>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</si>
  <si>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</si>
  <si>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</si>
  <si>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</si>
  <si>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</si>
  <si>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</si>
  <si>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</si>
  <si>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</si>
  <si>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</si>
  <si>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</si>
  <si>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</si>
  <si>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</si>
  <si>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</si>
  <si>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</si>
  <si>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</si>
  <si>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</si>
  <si>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</si>
  <si>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</si>
  <si>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</si>
  <si>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</si>
  <si>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</si>
  <si>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</si>
  <si>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</si>
  <si>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</si>
  <si>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</si>
  <si>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</si>
  <si>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</si>
  <si>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</si>
  <si>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</si>
  <si>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</si>
  <si>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</si>
  <si>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</si>
  <si>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</si>
  <si>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</si>
  <si>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</si>
  <si>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</si>
  <si>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</si>
  <si>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</si>
  <si>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</si>
  <si>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</si>
  <si>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</si>
  <si>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</si>
  <si>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</si>
  <si>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</si>
  <si>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</si>
  <si>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</si>
  <si>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</si>
  <si>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</si>
  <si>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</si>
  <si>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</si>
  <si>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</si>
  <si>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</si>
  <si>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</si>
  <si>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</si>
  <si>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</si>
  <si>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</si>
  <si>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</si>
  <si>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</si>
  <si>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</si>
  <si>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</si>
  <si>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</si>
  <si>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</si>
  <si>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</si>
  <si>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</si>
  <si>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</si>
  <si>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</si>
  <si>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</si>
  <si>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</si>
  <si>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</si>
  <si>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</si>
  <si>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</si>
  <si>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</si>
  <si>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</si>
  <si>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</si>
  <si>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</si>
  <si>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</si>
  <si>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</si>
  <si>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</si>
  <si>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</si>
  <si>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</si>
  <si>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</si>
  <si>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</si>
  <si>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</si>
  <si>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</si>
  <si>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</si>
  <si>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</si>
  <si>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</si>
  <si>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</si>
  <si>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</si>
  <si>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</si>
  <si>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</si>
  <si>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</si>
  <si>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</si>
  <si>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</si>
  <si>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</si>
  <si>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</si>
  <si>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</si>
  <si>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</si>
  <si>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</si>
  <si>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</si>
  <si>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</si>
  <si>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</si>
  <si>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</si>
  <si>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</si>
  <si>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</si>
  <si>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</si>
  <si>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</si>
  <si>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</si>
  <si>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</si>
  <si>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</si>
  <si>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</si>
  <si>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</si>
  <si>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</si>
  <si>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</si>
  <si>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</si>
  <si>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</si>
  <si>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</si>
  <si>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</si>
  <si>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</si>
  <si>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</si>
  <si>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</si>
  <si>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</si>
  <si>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</si>
  <si>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</si>
  <si>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</si>
  <si>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</si>
  <si>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</si>
  <si>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</si>
  <si>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</si>
  <si>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</si>
  <si>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</si>
  <si>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</si>
  <si>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</si>
  <si>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</si>
  <si>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</si>
  <si>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</si>
  <si>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</si>
  <si>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</si>
  <si>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</si>
  <si>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</si>
  <si>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</si>
  <si>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</si>
  <si>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</si>
  <si>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</si>
  <si>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</si>
  <si>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</si>
  <si>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</si>
  <si>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</si>
  <si>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</si>
  <si>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</si>
  <si>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</si>
  <si>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</si>
  <si>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</si>
  <si>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</si>
  <si>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</si>
  <si>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</si>
  <si>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</si>
  <si>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</si>
  <si>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</si>
  <si>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</si>
  <si>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</si>
  <si>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</si>
  <si>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</si>
  <si>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</si>
  <si>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</si>
  <si>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</si>
  <si>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</si>
  <si>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</si>
  <si>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</si>
  <si>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</si>
  <si>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</si>
  <si>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</si>
  <si>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</si>
  <si>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</si>
  <si>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</si>
  <si>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</si>
  <si>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</si>
  <si>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</si>
  <si>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</si>
  <si>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</si>
  <si>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</si>
  <si>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</si>
  <si>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</si>
  <si>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</si>
  <si>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</si>
  <si>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</si>
  <si>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</si>
  <si>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</si>
  <si>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</si>
  <si>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</si>
  <si>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</si>
  <si>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</si>
  <si>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</si>
  <si>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</si>
  <si>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</si>
  <si>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</si>
  <si>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</si>
  <si>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</si>
  <si>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</si>
  <si>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</si>
  <si>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</si>
  <si>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</si>
  <si>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</si>
  <si>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</si>
  <si>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</si>
  <si>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</si>
  <si>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</si>
  <si>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</si>
  <si>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</si>
  <si>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</si>
  <si>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</si>
  <si>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</si>
  <si>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</si>
  <si>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</si>
  <si>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</si>
  <si>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</si>
  <si>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</si>
  <si>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</si>
  <si>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</si>
  <si>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</si>
  <si>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</si>
  <si>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</si>
  <si>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</si>
  <si>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</si>
  <si>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</si>
  <si>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</si>
  <si>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</si>
  <si>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</si>
  <si>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</si>
  <si>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</si>
  <si>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</si>
  <si>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</si>
  <si>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</si>
  <si>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</si>
  <si>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</si>
  <si>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</si>
  <si>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</si>
  <si>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</si>
  <si>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</si>
  <si>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</si>
  <si>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</si>
  <si>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</si>
  <si>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</si>
  <si>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</si>
  <si>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</si>
  <si>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</si>
  <si>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</si>
  <si>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</si>
  <si>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</si>
  <si>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</si>
  <si>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</si>
  <si>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</si>
  <si>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</si>
  <si>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</si>
  <si>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</si>
  <si>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</si>
  <si>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</si>
  <si>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</si>
  <si>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</si>
  <si>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</si>
  <si>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</si>
  <si>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</si>
  <si>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</si>
  <si>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</si>
  <si>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</si>
  <si>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</si>
  <si>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</si>
  <si>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</si>
  <si>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</si>
  <si>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</si>
  <si>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</si>
  <si>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</si>
  <si>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</si>
  <si>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</si>
  <si>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</si>
  <si>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</si>
  <si>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</si>
  <si>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</si>
  <si>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</si>
  <si>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</si>
  <si>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</si>
  <si>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</si>
  <si>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</si>
  <si>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</si>
  <si>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</si>
  <si>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</si>
  <si>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</si>
  <si>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</si>
  <si>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</si>
  <si>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</si>
  <si>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</si>
  <si>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</si>
  <si>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</si>
  <si>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</si>
  <si>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</si>
  <si>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</si>
  <si>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</si>
  <si>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</si>
  <si>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</si>
  <si>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</si>
  <si>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</si>
  <si>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</si>
  <si>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</si>
  <si>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</si>
  <si>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</si>
  <si>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</si>
  <si>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</si>
  <si>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</si>
  <si>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</si>
  <si>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</si>
  <si>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</si>
  <si>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</si>
  <si>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</si>
  <si>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</si>
  <si>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</si>
  <si>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</si>
  <si>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</si>
  <si>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</si>
  <si>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</si>
  <si>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</si>
  <si>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</si>
  <si>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</si>
  <si>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</si>
  <si>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</si>
  <si>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</si>
  <si>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</si>
  <si>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</si>
  <si>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</si>
  <si>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</si>
  <si>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</si>
  <si>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</si>
  <si>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</si>
  <si>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</si>
  <si>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</si>
  <si>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</si>
  <si>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</si>
  <si>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</si>
  <si>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</si>
  <si>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</si>
  <si>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</si>
  <si>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</si>
  <si>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</si>
  <si>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</si>
  <si>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</si>
  <si>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</si>
  <si>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</si>
  <si>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</si>
  <si>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</si>
  <si>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</si>
  <si>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</si>
  <si>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</si>
  <si>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</si>
  <si>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</si>
  <si>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</si>
  <si>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</si>
  <si>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</si>
  <si>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</si>
  <si>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</si>
  <si>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</si>
  <si>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</si>
  <si>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</si>
  <si>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</si>
  <si>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</si>
  <si>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</si>
  <si>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</si>
  <si>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</si>
  <si>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</si>
  <si>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</si>
  <si>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</si>
  <si>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</si>
  <si>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</si>
  <si>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</si>
  <si>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</si>
  <si>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</si>
  <si>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</si>
  <si>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</si>
  <si>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</si>
  <si>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</si>
  <si>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</si>
  <si>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</si>
  <si>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</si>
  <si>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</si>
  <si>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</si>
  <si>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</si>
  <si>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</si>
  <si>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</si>
  <si>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</si>
  <si>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</si>
  <si>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</si>
  <si>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</si>
  <si>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</si>
  <si>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</si>
  <si>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</si>
  <si>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</si>
  <si>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</si>
  <si>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</si>
  <si>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</si>
  <si>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</si>
  <si>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</si>
  <si>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</si>
  <si>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</si>
  <si>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</si>
  <si>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</si>
  <si>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</si>
  <si>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</si>
  <si>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</si>
  <si>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</si>
  <si>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</si>
  <si>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</si>
  <si>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</si>
  <si>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</si>
  <si>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</si>
  <si>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</si>
  <si>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</si>
  <si>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</si>
  <si>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</si>
  <si>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</si>
  <si>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</si>
  <si>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</si>
  <si>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</si>
  <si>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</si>
  <si>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</si>
  <si>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</si>
  <si>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</si>
  <si>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</si>
  <si>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</si>
  <si>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</si>
  <si>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</si>
  <si>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</si>
  <si>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</si>
  <si>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</si>
  <si>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</si>
  <si>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</si>
  <si>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</si>
  <si>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</si>
  <si>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</si>
  <si>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</si>
  <si>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</si>
  <si>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</si>
  <si>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</si>
  <si>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</si>
  <si>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</si>
  <si>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</si>
  <si>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</si>
  <si>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</si>
  <si>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</si>
  <si>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</si>
  <si>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</si>
  <si>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</si>
  <si>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</si>
  <si>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</si>
  <si>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</si>
  <si>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</si>
  <si>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</si>
  <si>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</si>
  <si>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</si>
  <si>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</si>
  <si>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</si>
  <si>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</si>
  <si>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</si>
  <si>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</si>
  <si>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</si>
  <si>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</si>
  <si>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</si>
  <si>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</si>
  <si>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</si>
  <si>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</si>
  <si>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</si>
  <si>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</si>
  <si>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</si>
  <si>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</si>
  <si>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</si>
  <si>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</si>
  <si>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</si>
  <si>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</si>
  <si>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</si>
  <si>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</si>
  <si>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</si>
  <si>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</si>
  <si>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</si>
  <si>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</si>
  <si>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</si>
  <si>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</si>
  <si>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</si>
  <si>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</si>
  <si>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</si>
  <si>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</si>
  <si>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</si>
  <si>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</si>
  <si>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</si>
  <si>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</si>
  <si>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</si>
  <si>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</si>
  <si>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</si>
  <si>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</si>
  <si>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</si>
  <si>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</si>
  <si>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</si>
  <si>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</si>
  <si>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</si>
  <si>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</si>
  <si>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</si>
  <si>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</si>
  <si>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</si>
  <si>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</si>
  <si>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</si>
  <si>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</si>
  <si>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</si>
  <si>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</si>
  <si>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</si>
  <si>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</si>
  <si>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</si>
  <si>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</si>
  <si>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</si>
  <si>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</si>
  <si>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</si>
  <si>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</si>
  <si>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</si>
  <si>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</si>
  <si>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</si>
  <si>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</si>
  <si>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</si>
  <si>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</si>
  <si>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</si>
  <si>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</si>
  <si>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</si>
  <si>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</si>
  <si>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</si>
  <si>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</si>
  <si>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</si>
  <si>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</si>
  <si>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</si>
  <si>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</si>
  <si>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</si>
  <si>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</si>
  <si>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</si>
  <si>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</si>
  <si>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</si>
  <si>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</si>
  <si>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</si>
  <si>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</si>
  <si>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</si>
  <si>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</si>
  <si>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</si>
  <si>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</si>
  <si>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</si>
  <si>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</si>
  <si>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</si>
  <si>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</si>
  <si>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</si>
  <si>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</si>
  <si>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</si>
  <si>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</si>
  <si>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</si>
  <si>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</si>
  <si>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</si>
  <si>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</si>
  <si>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</si>
  <si>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</si>
  <si>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</si>
  <si>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</si>
  <si>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</si>
  <si>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</si>
  <si>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</si>
  <si>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</si>
  <si>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</si>
  <si>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</si>
  <si>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</si>
  <si>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</si>
  <si>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</si>
  <si>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</si>
  <si>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</si>
  <si>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</si>
  <si>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</si>
  <si>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</si>
  <si>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</si>
  <si>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</si>
  <si>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</si>
  <si>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</si>
  <si>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</si>
  <si>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</si>
  <si>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</si>
  <si>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</si>
  <si>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</si>
  <si>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</si>
  <si>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</si>
  <si>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</si>
  <si>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</si>
  <si>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</si>
  <si>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</si>
  <si>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</si>
  <si>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</si>
  <si>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</si>
  <si>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</si>
  <si>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</si>
  <si>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</si>
  <si>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</si>
  <si>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</si>
  <si>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</si>
  <si>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</si>
  <si>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</si>
  <si>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</si>
  <si>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</si>
  <si>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</si>
  <si>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</si>
  <si>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</si>
  <si>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</si>
  <si>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</si>
  <si>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</si>
  <si>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</si>
  <si>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</si>
  <si>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</si>
  <si>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</si>
  <si>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</si>
  <si>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</si>
  <si>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</si>
  <si>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</si>
  <si>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</si>
  <si>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</si>
  <si>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</si>
  <si>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</si>
  <si>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</si>
  <si>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</si>
  <si>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</si>
  <si>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</si>
  <si>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</si>
  <si>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</si>
  <si>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</si>
  <si>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</si>
  <si>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</si>
  <si>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</si>
  <si>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</si>
  <si>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</si>
  <si>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</si>
  <si>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</si>
  <si>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</si>
  <si>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</si>
  <si>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</si>
  <si>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</si>
  <si>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</si>
  <si>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</si>
  <si>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</si>
  <si>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</si>
  <si>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</si>
  <si>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</si>
  <si>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</si>
  <si>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</si>
  <si>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</si>
  <si>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</si>
  <si>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</si>
  <si>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</si>
  <si>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</si>
  <si>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</si>
  <si>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</si>
  <si>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</si>
  <si>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</si>
  <si>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</si>
  <si>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</si>
  <si>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</si>
  <si>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</si>
  <si>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</si>
  <si>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</si>
  <si>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</si>
  <si>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</si>
  <si>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</si>
  <si>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</si>
  <si>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</si>
  <si>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</si>
  <si>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</si>
  <si>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</si>
  <si>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</si>
  <si>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</si>
  <si>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</si>
  <si>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</si>
  <si>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</si>
  <si>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</si>
  <si>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</si>
  <si>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</si>
  <si>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</si>
  <si>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</si>
  <si>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</si>
  <si>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</si>
  <si>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</si>
  <si>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</si>
  <si>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</si>
  <si>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</si>
  <si>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</si>
  <si>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</si>
  <si>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</si>
  <si>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</si>
  <si>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</si>
  <si>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</si>
  <si>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</si>
  <si>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</si>
  <si>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</si>
  <si>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</si>
  <si>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</si>
  <si>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</si>
  <si>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</si>
  <si>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</si>
  <si>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</si>
  <si>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</si>
  <si>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</si>
  <si>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</si>
  <si>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</si>
  <si>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</si>
  <si>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</si>
  <si>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</si>
  <si>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</si>
  <si>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</si>
  <si>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</si>
  <si>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</si>
  <si>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</si>
  <si>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</si>
  <si>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</si>
  <si>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</si>
  <si>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</si>
  <si>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</si>
  <si>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</si>
  <si>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</si>
  <si>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</si>
  <si>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</si>
  <si>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</si>
  <si>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</si>
  <si>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</si>
  <si>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</si>
  <si>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</si>
  <si>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</si>
  <si>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</si>
  <si>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</si>
  <si>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</si>
  <si>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</si>
  <si>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</si>
  <si>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</si>
  <si>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</si>
  <si>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</si>
  <si>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</si>
  <si>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</si>
  <si>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</si>
  <si>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</si>
  <si>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</si>
  <si>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</si>
  <si>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</si>
  <si>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</si>
  <si>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</si>
  <si>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</si>
  <si>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</si>
  <si>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</si>
  <si>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</si>
  <si>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</si>
  <si>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</si>
  <si>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</si>
  <si>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</si>
  <si>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</si>
  <si>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</si>
  <si>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</si>
  <si>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</si>
  <si>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</si>
  <si>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</si>
  <si>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</si>
  <si>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</si>
  <si>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</si>
  <si>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</si>
  <si>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</si>
  <si>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</si>
  <si>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</si>
  <si>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</si>
  <si>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</si>
  <si>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</si>
  <si>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</si>
  <si>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</si>
  <si>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</si>
  <si>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</si>
  <si>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</si>
  <si>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</si>
  <si>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</si>
  <si>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</si>
  <si>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</si>
  <si>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</si>
  <si>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</si>
  <si>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</si>
  <si>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</si>
  <si>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</si>
  <si>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</si>
  <si>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</si>
  <si>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</si>
  <si>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</si>
  <si>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</si>
  <si>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</si>
  <si>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</si>
  <si>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</si>
  <si>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</si>
  <si>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</si>
  <si>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</si>
  <si>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</si>
  <si>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</si>
  <si>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</si>
  <si>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</si>
  <si>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</si>
  <si>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</si>
  <si>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</si>
  <si>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</si>
  <si>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</si>
  <si>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</si>
  <si>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</si>
  <si>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</si>
  <si>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</si>
  <si>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</si>
  <si>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</si>
  <si>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</si>
  <si>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</si>
  <si>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</si>
  <si>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</si>
  <si>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</si>
  <si>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</si>
  <si>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</si>
  <si>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</si>
  <si>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</si>
  <si>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</si>
  <si>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</si>
  <si>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</si>
  <si>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</si>
  <si>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</si>
  <si>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</si>
  <si>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</si>
  <si>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</si>
  <si>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</si>
  <si>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</si>
  <si>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</si>
  <si>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</si>
  <si>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</si>
  <si>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</si>
  <si>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</si>
  <si>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</si>
  <si>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</si>
  <si>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</si>
  <si>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</si>
  <si>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</si>
  <si>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</si>
  <si>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</si>
  <si>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</si>
  <si>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</si>
  <si>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</si>
  <si>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</si>
  <si>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</si>
  <si>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</si>
  <si>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</si>
  <si>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</si>
  <si>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</si>
  <si>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</si>
  <si>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</si>
  <si>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</si>
  <si>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</si>
  <si>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</si>
  <si>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</si>
  <si>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</si>
  <si>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</si>
  <si>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</si>
  <si>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</si>
  <si>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</si>
  <si>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</si>
  <si>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</si>
  <si>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</si>
  <si>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</si>
  <si>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</si>
  <si>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</si>
  <si>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</si>
  <si>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</si>
  <si>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</si>
  <si>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</si>
  <si>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</si>
  <si>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</si>
  <si>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</si>
  <si>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</si>
  <si>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</si>
  <si>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</si>
  <si>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</si>
  <si>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</si>
  <si>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</si>
  <si>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</si>
  <si>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</si>
  <si>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</si>
  <si>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</si>
  <si>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</si>
  <si>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</si>
  <si>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</si>
  <si>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</si>
  <si>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</si>
  <si>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</si>
  <si>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</si>
  <si>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</si>
  <si>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</si>
  <si>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</si>
  <si>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</si>
  <si>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</si>
  <si>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</si>
  <si>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</si>
  <si>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</si>
  <si>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</si>
  <si>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</si>
  <si>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</si>
  <si>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</si>
  <si>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</si>
  <si>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</si>
  <si>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</si>
  <si>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</si>
  <si>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</si>
  <si>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</si>
  <si>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</si>
  <si>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</si>
  <si>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</si>
  <si>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</si>
  <si>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</si>
  <si>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</si>
  <si>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</si>
  <si>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</si>
  <si>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</si>
  <si>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</si>
  <si>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</si>
  <si>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</si>
  <si>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</si>
  <si>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</si>
  <si>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</si>
  <si>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</si>
  <si>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</si>
  <si>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</si>
  <si>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</si>
  <si>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</si>
  <si>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</si>
  <si>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</si>
  <si>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</si>
  <si>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</si>
  <si>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</si>
  <si>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</si>
  <si>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</si>
  <si>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</si>
  <si>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</si>
  <si>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</si>
  <si>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</si>
  <si>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</si>
  <si>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</si>
  <si>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</si>
  <si>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</si>
  <si>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</si>
  <si>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</si>
  <si>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</si>
  <si>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</si>
  <si>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</si>
  <si>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</si>
  <si>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</si>
  <si>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</si>
  <si>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</si>
  <si>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</si>
  <si>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</si>
  <si>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</si>
  <si>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</si>
  <si>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</si>
  <si>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</si>
  <si>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</si>
  <si>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</si>
  <si>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</si>
  <si>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</si>
  <si>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</si>
  <si>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</si>
  <si>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</si>
  <si>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</si>
  <si>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</si>
  <si>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</si>
  <si>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</si>
  <si>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</si>
  <si>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</si>
  <si>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</si>
  <si>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</si>
  <si>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</si>
  <si>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</si>
  <si>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</si>
  <si>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</si>
  <si>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</si>
  <si>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</si>
  <si>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</si>
  <si>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</si>
  <si>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</si>
  <si>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</si>
  <si>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</si>
  <si>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</si>
  <si>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</si>
  <si>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</si>
  <si>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</si>
  <si>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</si>
  <si>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</si>
  <si>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</si>
  <si>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</si>
  <si>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</si>
  <si>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</si>
  <si>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</si>
  <si>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</si>
  <si>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</si>
  <si>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</si>
  <si>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</si>
  <si>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</si>
  <si>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</si>
  <si>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</si>
  <si>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</si>
  <si>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</si>
  <si>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</si>
  <si>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</si>
  <si>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</si>
  <si>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</si>
  <si>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</si>
  <si>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</si>
  <si>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</si>
  <si>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</si>
  <si>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</si>
  <si>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</si>
  <si>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</si>
  <si>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</si>
  <si>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</si>
  <si>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</si>
  <si>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</si>
  <si>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</si>
  <si>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</si>
  <si>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</si>
  <si>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</si>
  <si>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</si>
  <si>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</si>
  <si>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</si>
  <si>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</si>
  <si>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</si>
  <si>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</si>
  <si>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</si>
  <si>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</si>
  <si>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</si>
  <si>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</si>
  <si>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</si>
  <si>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</si>
  <si>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</si>
  <si>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</si>
  <si>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</si>
  <si>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</si>
  <si>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</si>
  <si>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</si>
  <si>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</si>
  <si>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</si>
  <si>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</si>
  <si>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</si>
  <si>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</si>
  <si>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</si>
  <si>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</si>
  <si>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</si>
  <si>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</si>
  <si>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</si>
  <si>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</si>
  <si>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</si>
  <si>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</si>
  <si>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</si>
  <si>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</si>
  <si>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</si>
  <si>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</si>
  <si>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</si>
  <si>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</si>
  <si>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</si>
  <si>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</si>
  <si>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</si>
  <si>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</si>
  <si>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</si>
  <si>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</si>
  <si>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</si>
  <si>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</si>
  <si>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</si>
  <si>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</si>
  <si>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</si>
  <si>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</si>
  <si>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</si>
  <si>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</si>
  <si>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</si>
  <si>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</si>
  <si>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</si>
  <si>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</si>
  <si>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</si>
  <si>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</si>
  <si>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</si>
  <si>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</si>
  <si>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</si>
  <si>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</si>
  <si>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</si>
  <si>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</si>
  <si>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</si>
  <si>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</si>
  <si>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</si>
  <si>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</si>
  <si>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</si>
  <si>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</si>
  <si>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</si>
  <si>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</si>
  <si>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</si>
  <si>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</si>
  <si>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</si>
  <si>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</si>
  <si>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</si>
  <si>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</si>
  <si>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</si>
  <si>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</si>
  <si>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</si>
  <si>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</si>
  <si>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</si>
  <si>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</si>
  <si>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</si>
  <si>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</si>
  <si>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</si>
  <si>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</si>
  <si>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</si>
  <si>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</si>
  <si>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</si>
  <si>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</si>
  <si>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</si>
  <si>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</si>
  <si>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</si>
  <si>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</si>
  <si>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</si>
  <si>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</si>
  <si>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</si>
  <si>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</si>
  <si>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</si>
  <si>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</si>
  <si>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</si>
  <si>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</si>
  <si>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</si>
  <si>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</si>
  <si>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</si>
  <si>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</si>
  <si>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</si>
  <si>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</si>
  <si>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</si>
  <si>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</si>
  <si>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</si>
  <si>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</si>
  <si>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</si>
  <si>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</si>
  <si>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</si>
  <si>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</si>
  <si>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</si>
  <si>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</si>
  <si>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</si>
  <si>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</si>
  <si>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</si>
  <si>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</si>
  <si>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</si>
  <si>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</si>
  <si>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</si>
  <si>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</si>
  <si>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</si>
  <si>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</si>
  <si>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</si>
  <si>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</si>
  <si>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</si>
  <si>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</si>
  <si>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</si>
  <si>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</si>
  <si>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</si>
  <si>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</si>
  <si>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</si>
  <si>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</si>
  <si>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</si>
  <si>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</si>
  <si>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</si>
  <si>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</si>
  <si>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</si>
  <si>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</si>
  <si>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</si>
  <si>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</si>
  <si>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</si>
  <si>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</si>
  <si>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</si>
  <si>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</si>
  <si>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</si>
  <si>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</si>
  <si>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</si>
  <si>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</si>
  <si>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</si>
  <si>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</si>
  <si>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</si>
  <si>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</si>
  <si>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</si>
  <si>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</si>
  <si>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</si>
  <si>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</si>
  <si>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</si>
  <si>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</si>
  <si>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</si>
  <si>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</si>
  <si>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</si>
  <si>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</si>
  <si>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</si>
  <si>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</si>
  <si>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</si>
  <si>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</si>
  <si>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</si>
  <si>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</si>
  <si>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</si>
  <si>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</si>
  <si>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</si>
  <si>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</si>
  <si>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</si>
  <si>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</si>
  <si>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</si>
  <si>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</si>
  <si>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</si>
  <si>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</si>
  <si>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</si>
  <si>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</si>
  <si>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</si>
  <si>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</si>
  <si>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</si>
  <si>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</si>
  <si>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</si>
  <si>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</si>
  <si>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</si>
  <si>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</si>
  <si>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</si>
  <si>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</si>
  <si>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</si>
  <si>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</si>
  <si>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</si>
  <si>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</si>
  <si>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</si>
  <si>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</si>
  <si>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</si>
  <si>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</si>
  <si>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</si>
  <si>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</si>
  <si>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</si>
  <si>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</si>
  <si>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</si>
  <si>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</si>
  <si>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</si>
  <si>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</si>
  <si>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</si>
  <si>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</si>
  <si>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</si>
  <si>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</si>
  <si>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</si>
  <si>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</si>
  <si>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</si>
  <si>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</si>
  <si>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</si>
  <si>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</si>
  <si>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</si>
  <si>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</si>
  <si>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</si>
  <si>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</si>
  <si>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</si>
  <si>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</si>
  <si>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</si>
  <si>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</si>
  <si>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</si>
  <si>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</si>
  <si>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</si>
  <si>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</si>
  <si>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</si>
  <si>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</si>
  <si>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</si>
  <si>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</si>
  <si>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</si>
  <si>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</si>
  <si>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</si>
  <si>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</si>
  <si>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</si>
  <si>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</si>
  <si>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</si>
  <si>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</si>
  <si>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</si>
  <si>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</si>
  <si>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</si>
  <si>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</si>
  <si>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</si>
  <si>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</si>
  <si>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</si>
  <si>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</si>
  <si>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</si>
  <si>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</si>
  <si>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</si>
  <si>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</si>
  <si>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</si>
  <si>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</si>
  <si>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</si>
  <si>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</si>
  <si>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</si>
  <si>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</si>
  <si>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</si>
  <si>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</si>
  <si>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</si>
  <si>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</si>
  <si>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</si>
  <si>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</si>
  <si>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</si>
  <si>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</si>
  <si>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</si>
  <si>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</si>
  <si>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</si>
  <si>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</si>
  <si>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</si>
  <si>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</si>
  <si>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</si>
  <si>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</si>
  <si>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</si>
  <si>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</si>
  <si>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</si>
  <si>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</si>
  <si>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</si>
  <si>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</si>
  <si>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</si>
  <si>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</si>
  <si>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</si>
  <si>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</si>
  <si>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</si>
  <si>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</si>
  <si>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</si>
  <si>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</si>
  <si>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</si>
  <si>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</si>
  <si>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</si>
  <si>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</si>
  <si>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</si>
  <si>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</si>
  <si>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</si>
  <si>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</si>
  <si>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</si>
  <si>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</si>
  <si>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</si>
  <si>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</si>
  <si>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</si>
  <si>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</si>
  <si>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</si>
  <si>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</si>
  <si>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</si>
  <si>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</si>
  <si>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</si>
  <si>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</si>
  <si>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</si>
  <si>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</si>
  <si>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</si>
  <si>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</si>
  <si>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</si>
  <si>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</si>
  <si>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</si>
  <si>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</si>
  <si>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</si>
  <si>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</si>
  <si>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</si>
  <si>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</si>
  <si>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</si>
  <si>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</si>
  <si>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</si>
  <si>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</si>
  <si>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</si>
  <si>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</si>
  <si>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</si>
  <si>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</si>
  <si>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</si>
  <si>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</si>
  <si>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</si>
  <si>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</si>
  <si>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</si>
  <si>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</si>
  <si>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</si>
  <si>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</si>
  <si>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</si>
  <si>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</si>
  <si>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</si>
  <si>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</si>
  <si>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</si>
  <si>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</si>
  <si>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</si>
  <si>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</si>
  <si>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</si>
  <si>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</si>
  <si>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</si>
  <si>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</si>
  <si>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</si>
  <si>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</si>
  <si>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</si>
  <si>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</si>
  <si>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</si>
  <si>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</si>
  <si>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</si>
  <si>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</si>
  <si>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</si>
  <si>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</si>
  <si>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</si>
  <si>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</si>
  <si>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</si>
  <si>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</si>
  <si>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</si>
  <si>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</si>
  <si>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</si>
  <si>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</si>
  <si>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</si>
  <si>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</si>
  <si>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</si>
  <si>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</si>
  <si>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</si>
  <si>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</si>
  <si>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</si>
  <si>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</si>
  <si>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</si>
  <si>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</si>
  <si>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</si>
  <si>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</si>
  <si>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</si>
  <si>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</si>
  <si>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</si>
  <si>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</si>
  <si>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</si>
  <si>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</si>
  <si>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</si>
  <si>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</si>
  <si>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</si>
  <si>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</si>
  <si>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</si>
  <si>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</si>
  <si>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</si>
  <si>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</si>
  <si>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</si>
  <si>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</si>
  <si>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</si>
  <si>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</si>
  <si>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</si>
  <si>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</si>
  <si>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</si>
  <si>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</si>
  <si>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</si>
  <si>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</si>
  <si>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</si>
  <si>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</si>
  <si>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</si>
  <si>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</si>
  <si>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</si>
  <si>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</si>
  <si>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</si>
  <si>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</si>
  <si>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</si>
  <si>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</si>
  <si>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</si>
  <si>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</si>
  <si>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</si>
  <si>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</si>
  <si>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</si>
  <si>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</si>
  <si>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</si>
  <si>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</si>
  <si>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</si>
  <si>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</si>
  <si>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</si>
  <si>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</si>
  <si>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</si>
  <si>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</si>
  <si>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</si>
  <si>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</si>
  <si>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</si>
  <si>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</si>
  <si>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</si>
  <si>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</si>
  <si>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</si>
  <si>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</si>
  <si>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</si>
  <si>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</si>
  <si>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</si>
  <si>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</si>
  <si>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</si>
  <si>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</si>
  <si>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</si>
  <si>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</si>
  <si>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</si>
  <si>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</si>
  <si>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</si>
  <si>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</si>
  <si>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</si>
  <si>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</si>
  <si>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</si>
  <si>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</si>
  <si>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</si>
  <si>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</si>
  <si>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</si>
  <si>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</si>
  <si>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</si>
  <si>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</si>
  <si>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</si>
  <si>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</si>
  <si>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</si>
  <si>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</si>
  <si>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</si>
  <si>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</si>
  <si>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</si>
  <si>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</si>
  <si>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</si>
  <si>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</si>
  <si>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</si>
  <si>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</si>
  <si>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</si>
  <si>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</si>
  <si>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</si>
  <si>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</si>
  <si>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</si>
  <si>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</si>
  <si>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</si>
  <si>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</si>
  <si>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</si>
  <si>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</si>
  <si>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</si>
  <si>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</si>
  <si>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</si>
  <si>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</si>
  <si>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</si>
  <si>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</si>
  <si>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</si>
  <si>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</si>
  <si>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</si>
  <si>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</si>
  <si>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</si>
  <si>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</si>
  <si>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</si>
  <si>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</si>
  <si>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</si>
  <si>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</si>
  <si>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</si>
  <si>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</si>
  <si>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</si>
  <si>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</si>
  <si>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</si>
  <si>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</si>
  <si>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</si>
  <si>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</si>
  <si>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</si>
  <si>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</si>
  <si>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</si>
  <si>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</si>
  <si>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</si>
  <si>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</si>
  <si>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</si>
  <si>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</si>
  <si>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</si>
  <si>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</si>
  <si>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</si>
  <si>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</si>
  <si>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</si>
  <si>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</si>
  <si>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</si>
  <si>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</si>
  <si>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</si>
  <si>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</si>
  <si>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</si>
  <si>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</si>
  <si>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</si>
  <si>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</si>
  <si>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</si>
  <si>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</si>
  <si>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</si>
  <si>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</si>
  <si>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</si>
  <si>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</si>
  <si>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</si>
  <si>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</si>
  <si>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</si>
  <si>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</si>
  <si>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</si>
  <si>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</si>
  <si>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</si>
  <si>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</si>
  <si>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</si>
  <si>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</si>
  <si>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</si>
  <si>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</si>
  <si>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</si>
  <si>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</si>
  <si>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</si>
  <si>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</si>
  <si>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</si>
  <si>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</si>
  <si>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</si>
  <si>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</si>
  <si>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</si>
  <si>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</si>
  <si>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</si>
  <si>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</si>
  <si>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</si>
  <si>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</si>
  <si>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</si>
  <si>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</si>
  <si>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</si>
  <si>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</si>
  <si>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</si>
  <si>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</si>
  <si>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</si>
  <si>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</si>
  <si>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</si>
  <si>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</si>
  <si>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</si>
  <si>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</si>
  <si>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</si>
  <si>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</si>
  <si>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</si>
  <si>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</si>
  <si>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</si>
  <si>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</si>
  <si>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</si>
  <si>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</si>
  <si>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</si>
  <si>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</si>
  <si>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</si>
  <si>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</si>
  <si>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</si>
  <si>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</si>
  <si>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</si>
  <si>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</si>
  <si>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</si>
  <si>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</si>
  <si>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</si>
  <si>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</si>
  <si>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</si>
  <si>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</si>
  <si>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</si>
  <si>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</si>
  <si>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</si>
  <si>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</si>
  <si>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</si>
  <si>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</si>
  <si>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</si>
  <si>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</si>
  <si>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</si>
  <si>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</si>
  <si>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</si>
  <si>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</si>
  <si>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</si>
  <si>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</si>
  <si>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</si>
  <si>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</si>
  <si>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</si>
  <si>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</si>
  <si>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</si>
  <si>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</si>
  <si>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</si>
  <si>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</si>
  <si>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</si>
  <si>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</si>
  <si>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</si>
  <si>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</si>
  <si>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</si>
  <si>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</si>
  <si>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</si>
  <si>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</si>
  <si>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</si>
  <si>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</si>
  <si>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</si>
  <si>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</si>
  <si>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</si>
  <si>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</si>
  <si>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</si>
  <si>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</si>
  <si>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</si>
  <si>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</si>
  <si>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</si>
  <si>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</si>
  <si>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</si>
  <si>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</si>
  <si>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</si>
  <si>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</si>
  <si>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</si>
  <si>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</si>
  <si>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</si>
  <si>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</si>
  <si>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</si>
  <si>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</si>
  <si>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</si>
  <si>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</si>
  <si>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</si>
  <si>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</si>
  <si>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</si>
  <si>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</si>
  <si>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</si>
  <si>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</si>
  <si>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</si>
  <si>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</si>
  <si>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</si>
  <si>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</si>
  <si>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</si>
  <si>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</si>
  <si>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</si>
  <si>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</si>
  <si>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</si>
  <si>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</si>
  <si>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</si>
  <si>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</si>
  <si>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</si>
  <si>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</si>
  <si>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</si>
  <si>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</si>
  <si>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</si>
  <si>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</si>
  <si>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</si>
  <si>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</si>
  <si>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</si>
  <si>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</si>
  <si>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</si>
  <si>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</si>
  <si>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</si>
  <si>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</si>
  <si>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</si>
  <si>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</si>
  <si>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</si>
  <si>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</si>
  <si>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</si>
  <si>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</si>
  <si>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</si>
  <si>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</si>
  <si>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</si>
  <si>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</si>
  <si>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</si>
  <si>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</si>
  <si>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</si>
  <si>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</si>
  <si>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</si>
  <si>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</si>
  <si>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</si>
  <si>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</si>
  <si>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</si>
  <si>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</si>
  <si>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</si>
  <si>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</si>
  <si>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</si>
  <si>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</si>
  <si>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</si>
  <si>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</si>
  <si>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</si>
  <si>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</si>
  <si>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</si>
  <si>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</si>
  <si>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</si>
  <si>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</si>
  <si>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</si>
  <si>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</si>
  <si>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</si>
  <si>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</si>
  <si>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</si>
  <si>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</si>
  <si>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</si>
  <si>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</si>
  <si>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</si>
  <si>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</si>
  <si>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</si>
  <si>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</si>
  <si>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</si>
  <si>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</si>
  <si>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</si>
  <si>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</si>
  <si>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</si>
  <si>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</si>
  <si>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</si>
  <si>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</si>
  <si>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</si>
  <si>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</si>
  <si>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</si>
  <si>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</si>
  <si>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</si>
  <si>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</si>
  <si>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</si>
  <si>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</si>
  <si>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</si>
  <si>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</si>
  <si>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</si>
  <si>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</si>
  <si>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</si>
  <si>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</si>
  <si>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</si>
  <si>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</si>
  <si>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</si>
  <si>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</si>
  <si>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</si>
  <si>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</si>
  <si>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</si>
  <si>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</si>
  <si>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</si>
  <si>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</si>
  <si>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</si>
  <si>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</si>
  <si>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</si>
  <si>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</si>
  <si>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</si>
  <si>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</si>
  <si>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</si>
  <si>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</si>
  <si>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</si>
  <si>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</si>
  <si>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</si>
  <si>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</si>
  <si>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</si>
  <si>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</si>
  <si>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</si>
  <si>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</si>
  <si>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</si>
  <si>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</si>
  <si>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</si>
  <si>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</si>
  <si>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</si>
  <si>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</si>
  <si>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</si>
  <si>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</si>
  <si>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</si>
  <si>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</si>
  <si>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</si>
  <si>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</si>
  <si>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</si>
  <si>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</si>
  <si>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</si>
  <si>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</si>
  <si>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</si>
  <si>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</si>
  <si>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</si>
  <si>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</si>
  <si>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</si>
  <si>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</si>
  <si>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</si>
  <si>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</si>
  <si>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</si>
  <si>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</si>
  <si>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</si>
  <si>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</si>
  <si>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</si>
  <si>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</si>
  <si>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</si>
  <si>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</si>
  <si>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</si>
  <si>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</si>
  <si>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</si>
  <si>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</si>
  <si>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</si>
  <si>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</si>
  <si>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</si>
  <si>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</si>
  <si>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</si>
  <si>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</si>
  <si>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</si>
  <si>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</si>
  <si>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</si>
  <si>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</si>
  <si>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</si>
  <si>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</si>
  <si>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</si>
  <si>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</si>
  <si>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</si>
  <si>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</si>
  <si>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</si>
  <si>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</si>
  <si>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</si>
  <si>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</si>
  <si>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</si>
  <si>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</si>
  <si>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</si>
  <si>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</si>
  <si>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</si>
  <si>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</si>
  <si>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</si>
  <si>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</si>
  <si>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</si>
  <si>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</si>
  <si>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</si>
  <si>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</si>
  <si>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</si>
  <si>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</si>
  <si>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</si>
  <si>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</si>
  <si>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</si>
  <si>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</si>
  <si>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</si>
  <si>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</si>
  <si>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</si>
  <si>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</si>
  <si>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</si>
  <si>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</si>
  <si>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</si>
  <si>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</si>
  <si>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</si>
  <si>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</si>
  <si>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</si>
  <si>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</si>
  <si>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</si>
  <si>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</si>
  <si>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</si>
  <si>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</si>
  <si>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</si>
  <si>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</si>
  <si>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</si>
  <si>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</si>
  <si>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</si>
  <si>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</si>
  <si>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</si>
  <si>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</si>
  <si>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</si>
  <si>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</si>
  <si>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</si>
  <si>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</si>
  <si>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</si>
  <si>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</si>
  <si>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</si>
  <si>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</si>
  <si>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</si>
  <si>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</si>
  <si>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</si>
  <si>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</si>
  <si>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</si>
  <si>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</si>
  <si>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</si>
  <si>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</si>
  <si>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</si>
  <si>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</si>
  <si>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</si>
  <si>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</si>
  <si>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</si>
  <si>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</si>
  <si>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</si>
  <si>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</si>
  <si>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</si>
  <si>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</si>
  <si>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</si>
  <si>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</si>
  <si>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</si>
  <si>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</si>
  <si>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</si>
  <si>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</si>
  <si>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</si>
  <si>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</si>
  <si>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</si>
  <si>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</si>
  <si>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</si>
  <si>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</si>
  <si>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</si>
  <si>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</si>
  <si>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</si>
  <si>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</si>
  <si>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</si>
  <si>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</si>
  <si>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</si>
  <si>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</si>
  <si>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</si>
  <si>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</si>
  <si>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</si>
  <si>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</si>
  <si>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</si>
  <si>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</si>
  <si>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</si>
  <si>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</si>
  <si>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</si>
  <si>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</si>
  <si>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</si>
  <si>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</si>
  <si>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</si>
  <si>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</si>
  <si>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</si>
  <si>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</si>
  <si>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</si>
  <si>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</si>
  <si>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</si>
  <si>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</si>
  <si>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</si>
  <si>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</si>
  <si>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</si>
  <si>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</si>
  <si>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</si>
  <si>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</si>
  <si>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</si>
  <si>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</si>
  <si>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</si>
  <si>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</si>
  <si>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</si>
  <si>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</si>
  <si>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</si>
  <si>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</si>
  <si>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</si>
  <si>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</si>
  <si>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</si>
  <si>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</si>
  <si>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</si>
  <si>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</si>
  <si>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</si>
  <si>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</si>
  <si>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</si>
  <si>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</si>
  <si>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</si>
  <si>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</si>
  <si>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</si>
  <si>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</si>
  <si>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</si>
  <si>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</si>
  <si>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</si>
  <si>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</si>
  <si>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</si>
  <si>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</si>
  <si>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</si>
  <si>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</si>
  <si>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</si>
  <si>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</si>
  <si>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</si>
  <si>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</si>
  <si>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</si>
  <si>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</si>
  <si>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</si>
  <si>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</si>
  <si>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</si>
  <si>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</si>
  <si>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</si>
  <si>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 , anther team moved from buridah
82 km</t>
  </si>
  <si>
    <t>PCM-20251201-00000366</t>
  </si>
  <si>
    <t xml:space="preserve">SCECO Blackout in whole Area, Teams securing Hub Sites , anther team moved from buridah
15 min </t>
  </si>
  <si>
    <t xml:space="preserve"> PCM-20250215-00000830 </t>
  </si>
  <si>
    <t>LTE site still down and  site located in aramco area access issue need special permission</t>
  </si>
  <si>
    <t>no pcm</t>
  </si>
  <si>
    <t>Another team on the way need 10 Min</t>
  </si>
  <si>
    <t>No pcm</t>
  </si>
  <si>
    <t>sceco power cut , site located in AlBalad parking not available and neighbours refused turn on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</si>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</sst>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6" totalsRowShown="0" headerRowDxfId="172" dataDxfId="171" headerRowBorderDxfId="169" tableBorderDxfId="170" totalsRowBorderDxfId="168">
  <autoFilter ref="A1:L2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4" totalsRowShown="0" headerRowDxfId="46" dataDxfId="45" headerRowBorderDxfId="43" tableBorderDxfId="44" totalsRowBorderDxfId="42">
  <autoFilter ref="A1:L2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7" totalsRowShown="0" headerRowDxfId="13" tableBorderDxfId="12">
  <autoFilter ref="A1:L47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329.5380123842624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12584</v>
      </c>
      <c r="E3" s="127"/>
      <c r="F3" s="126">
        <v>45992.453634259262</v>
      </c>
      <c r="G3" s="125">
        <f ca="1">IFERROR(NOW()-F3,"-")</f>
        <v>3.2804050926642958E-2</v>
      </c>
      <c r="H3" s="126">
        <v>45992.453634259262</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45992.486438310189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45992.486438310189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45992.486438310189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45992.486438310189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45992.486438310189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45992.486438310189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45992.486438310189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45992.486438310189</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45992.486438310189</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45992.486438310189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45992.486438310189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45992.486438310189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45992.486438310189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45992.486438310189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45992.486438310189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45992.486438310189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45992.486438310189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45992.486438310189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45992.486438310189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45992.486438310189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45992.486438310189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45992.486438310189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45992.486438310189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45992.486438310189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45992.486438310189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45992.486438310189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45992.486438310189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45992.486438310189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45992.486438310189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45992.486438310189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45992.486438310189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45992.486438310189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45992.486438310189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45992.486438310189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45992.486438310189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45992.486438310189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45992.486438310189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45992.486438310189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45992.486438310189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45992.486438310189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45992.486438310189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45992.486438310189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45992.486438310189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45992.486438310189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45992.486438310189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45992.486438310189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45992.486438310189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45992.486438310189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45992.486438310189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45992.486438310189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45992.486438310189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45992.486438310189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45992.486438310189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45992.486438310189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45992.486438310189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45992.486438310189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45992.486438310189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45992.486438310189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45992.486438310189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45992.486438310189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45992.486438310189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45992.486438310189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45992.486438310189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45992.486438310189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45992.486438310189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45992.486438310189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45992.486438310189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45992.486438310189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45992.486438310189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45992.486438310189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45992.486438310189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45992.486438310189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45992.486438310189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45992.486438310189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45992.486438310189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45992.486438310189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45992.486438310189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45992.486438310189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45992.486438310189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45992.486438310189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45992.486438310189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45992.486438310189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45992.486438310189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45992.486438310189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45992.486438310189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45992.486438310189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45992.486438310189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45992.486438310189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45992.486438310189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45992.486438310189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45992.486438310189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45992.486438310189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45992.486438310189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45992.486438310189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45992.486438310189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45992.486438310189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45992.486438310189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45992.486438310189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45992.486438310189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45992.486438310189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45992.486438310189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45992.486438310189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45992.486438310189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45992.486438310189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45992.486438310189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45992.486438310189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45992.486438310189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45992.486438310189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45992.486438310189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45992.486438310189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45992.486438310189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45992.486438310189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45992.486438310189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45992.486438310189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45992.486438310189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45992.486438310189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45992.486438310189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45992.486438310189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45992.486438310189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45992.486438310189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45992.486438310189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45992.486438310189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45992.486438310189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45992.486438310189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45992.486438310189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45992.486438310189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45992.486438310189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45992.486438310189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45992.486438310189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45992.486438310189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45992.486438310189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45992.486438310189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45992.486438310189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45992.486438310189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45992.486438310189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45992.486438310189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45992.486438310189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45992.486438310189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45992.486438310189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45992.486438310189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45992.486438310189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45992.486438310189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45992.486438310189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45992.486438310189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45992.486438310189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45992.486438310189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45992.486438310189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45992.486438310189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45992.486438310189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45992.486438310189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45992.486438310189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45992.486438310189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45992.486438310189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45992.486438310189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45992.486438310189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45992.486438310189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45992.486438310189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45992.486438310189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45992.486438310189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45992.486438310189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45992.486438310189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45992.486438310189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45992.486438310189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45992.486438310189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45992.486438310189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45992.486438310189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45992.486438310189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45992.486438310189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45992.486438310189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45992.486438310189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45992.486438310189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45992.486438310189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45992.486438310189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45992.486438310189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45992.486438310189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45992.486438310189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45992.486438310189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45992.486438310189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45992.486438310189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45992.486438310189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45992.486438310189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45992.486438310189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45992.486438310189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45992.486438310189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45992.486438310189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45992.486438310189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45992.486438310189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45992.486438310189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45992.486438310189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45992.486438310189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45992.486438310189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45992.486438310189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45992.486438310189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45992.486438310189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45992.486438310189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45992.486438310189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45992.486438310189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45992.486438310189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45992.486438310189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45992.486438310189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45992.486438310189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45992.486438310189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45992.486438310189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45992.486438310189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45992.486438310189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45992.486438310189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45992.486438310189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45992.486438310189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45992.486438310189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45992.486438310189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45992.486438310189</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45992.486438310189</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45992.486438310189</v>
      </c>
      <c r="H216" s="126"/>
      <c r="I216" s="128" t="str">
        <f>IFERROR(VLOOKUP(D216,DB!A:F,6,0),"")</f>
        <v/>
      </c>
      <c r="J216" s="128" t="str">
        <f>IFERROR(VLOOKUP(D216,DB!A:G,7,0),"")</f>
        <v/>
      </c>
      <c r="K216" s="124"/>
      <c r="L216" s="123" t="str">
        <f>IFERROR(VLOOKUP(D216,DB!A:I,9,0),"")</f>
        <v/>
      </c>
    </row>
  </sheetData>
  <customSheetViews>
    <customSheetView guid="{F6042A99-DD27-4453-835D-0834D95730CC}" filter="1" showAutoFilter="1">
      <pageMargins left="0" right="0" top="0" bottom="0" header="0" footer="0"/>
      <autoFilter ref="B1:M1" xr:uid="{8ED533AC-1687-4BB6-AEBF-21F78FA112CA}"/>
    </customSheetView>
  </customSheetViews>
  <dataValidations count="2">
    <dataValidation allowBlank="1" showInputMessage="1" showErrorMessage="1" sqref="E1" xr:uid="{5DBA255D-CDD9-49FB-AD3C-AF70AB4EE696}"/>
    <dataValidation type="list" allowBlank="1" showInputMessage="1" showErrorMessage="1" sqref="E2:E2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167.48660069444304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8.0990196759230457</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0.2142974536982365</v>
      </c>
      <c r="H5" s="100">
        <v>45992.2658912037</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0.1505474537043483</v>
      </c>
      <c r="H6" s="100">
        <v>45992.326863425929</v>
      </c>
      <c r="I6" s="18" t="str">
        <f>IFERROR(VLOOKUP(D6,DB!A:F,6,0),"")</f>
        <v>SCECO</v>
      </c>
      <c r="J6" s="18" t="str">
        <f>IFERROR(VLOOKUP(D6,DB!A:G,7,0),"")</f>
        <v>Dead</v>
      </c>
      <c r="K6" s="82"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45992.486438657405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45992.486438657405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45992.486438657405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45992.486438657405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45992.486438657405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45992.486438657405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45992.486438657405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45992.486438657405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45992.486438657405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45992.486438657405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45992.486438657405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45992.486438657405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45992.486438657405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45992.486438657405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45992.486438657405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45992.486438657405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45992.486438657405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45992.486438657405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45992.486438657405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45992.486438657405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45992.486438657405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45992.486438657405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45992.486438657405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45992.486438657405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45992.486438657405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45992.486438657405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45992.486438657405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45992.486438657405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45992.486438657405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45992.486438657405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45992.486438657405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45992.486438657405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45992.486438657405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45992.486438657405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45992.486438657405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45992.486438657405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45992.486438657405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45992.486438657405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45992.486438657405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45992.486438657405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45992.486438657405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45992.486438657405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45992.486438657405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45992.486438657405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45992.486438657405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45992.486438657405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45992.486438657405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45992.486438657405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45992.486438657405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45992.486438657405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45992.486438657405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45992.486438657405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45992.486438657405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45992.486438657405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45992.486438657405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45992.486438657405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45992.486438657405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45992.486438657405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45992.486438657405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45992.486438657405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45992.486438657405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45992.486438657405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45992.486438657405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45992.486438657405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45992.486438657405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45992.486438657405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45992.486438657405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45992.486438657405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45992.486438657405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45992.486438657405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45992.486438657405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45992.486438657405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45992.486438657405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45992.486438657405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45992.486438657405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45992.486438657405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45992.486438657405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45992.486438657405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45992.486438657405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45992.486438657405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45992.486438657405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45992.486438657405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45992.486438657405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45992.486438657405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45992.486438657405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45992.486438657405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45992.486438657405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45992.486438657405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45992.486438657405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45992.486438657405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45992.486438657405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45992.486438657405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45992.486438657405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45992.486438657405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45992.486438657405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45992.486438657405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45992.486438657405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45992.486438657405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45992.486438657405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45992.486438657405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45992.486438657405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45992.486438657405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45992.486438657405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45992.486438657405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45992.486438657405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45992.486438657405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45992.486438657405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45992.486438657405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45992.486438657405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45992.486438657405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45992.486438657405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45992.486438657405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45992.486438657405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45992.486438657405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45992.486438657405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45992.486438657405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45992.486438657405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45992.486438657405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45992.486438657405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45992.486438657405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45992.486438657405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45992.486438657405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45992.486438657405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45992.486438657405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45992.486438657405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45992.486438657405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45992.486438657405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45992.486438657405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45992.486438657405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45992.486438657405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45992.486438657405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45992.486438657405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45992.486438657405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45992.486438657405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45992.486438657405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45992.486438657405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45992.486438657405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45992.486438657405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45992.486438657405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45992.486438657405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45992.486438657405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45992.486438657405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45992.486438657405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45992.486438657405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45992.486438657405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45992.486438657405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45992.486438657405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45992.486438657405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45992.486438657405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45992.486438657405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45992.486438657405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45992.486438657405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45992.486438657405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45992.486438657405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45992.486438657405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45992.486438657405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45992.486438657405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45992.486438657405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45992.486438657405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45992.486438657405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45992.486438657405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45992.486438657405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45992.486438657405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45992.486438657405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45992.486438657405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45992.486438657405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45992.486438657405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45992.486438657405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45992.486438657405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45992.486438657405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45992.486438657405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45992.486438657405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45992.486438657405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45992.486438657405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45992.486438657405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45992.486438657405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45992.486438657405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45992.486438657405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45992.486438657405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45992.486438657405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45992.486438657405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45992.486438657405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45992.486438657405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45992.486438657405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45992.486438657405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45992.486438657405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45992.486438657405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45992.486438657405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45992.486438657405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45992.486438657405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45992.486438657405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45992.486438657405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45992.486438657405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45992.486438657405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45992.486438657405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45992.486438657405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45992.486438657405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45992.486438657405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45992.486438657405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45992.486438657405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45992.486438657405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45992.486438657405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45992.486438657405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45992.486438657405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45992.486438657405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45992.486438657405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45992.486438657405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45992.486438657405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45992.486438657405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45992.486438657405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45992.486438657405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45992.486438657405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45992.486438657405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45992.486438657405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45992.486438657405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45992.486438657405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45992.486438657405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45992.486438657405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45992.486438657405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45992.486438657405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45992.486438657405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45992.486438657405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45992.486438657405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45992.486438657405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45992.486438657405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45992.486438657405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45992.486438657405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45992.486438657405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45992.486438657405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45992.486438657405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45992.486438657405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45992.486438657405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45992.486438657405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45992.486438657405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45992.486438657405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45992.486438657405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45992.486438657405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45992.486438657405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45992.486438657405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45992.486438657405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45992.486438657405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45992.486438657405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45992.486438657405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45992.486438657405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45992.486438657405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45992.486438657405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45992.486438657405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45992.486438657405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45992.486438657405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45992.486438657405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45992.486438657405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45992.486438657405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45992.486438657405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45992.486438657405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45992.486438657405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45992.486438657405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45992.486438657405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45992.486438657405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45992.486438657405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45992.486438657405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45992.486438657405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45992.486438657405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45992.486438657405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45992.486438657405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45992.486438657405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45992.486438657405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45992.486438657405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45992.486438657405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45992.486438657405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45992.486438657405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45992.486438657405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45992.486438657405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45992.486438657405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45992.486438657405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45992.486438657405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45992.486438657405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45992.486438657405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45992.486438657405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45992.486438657405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45992.486438657405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45992.486438657405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45992.486438657405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45992.486438657405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45992.486438657405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45992.486438657405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45992.486438657405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45992.486438657405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45992.486438657405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45992.486438657405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45992.486438657405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45992.486438657405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45992.486438657405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45992.486438657405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45992.486438657405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45992.486438657405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45992.486438657405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45992.486438657405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45992.486438657405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45992.486438657405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45992.486438657405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45992.486438657405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45992.486438657405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45992.486438657405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45992.486438657405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45992.486438657405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45992.486438657405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45992.486438657405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45992.486438657405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45992.486438657405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45992.486438657405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45992.486438657405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45992.486438657405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45992.486438657405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45992.486438657405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45992.486438657405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45992.486438657405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45992.486438657405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45992.486438657405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45992.486438657405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45992.486438657405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45992.486438657405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45992.486438657405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45992.486438657405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45992.486438657405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45992.486438657405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45992.486438657405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45992.486438657405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45992.486438657405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45992.486438657405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45992.486438657405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45992.486438657405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45992.486438657405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45992.486438657405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45992.486438657405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45992.486438657405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45992.486438657405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45992.486438657405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45992.486438657405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45992.486438657405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45992.486438657405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45992.486438657405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45992.486438657405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45992.486438657405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45992.486438657405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45992.486438657405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45992.486438657405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45992.486438657405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45992.486438657405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45992.486438657405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45992.486438657405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45992.486438657405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45992.486438657405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45992.486438657405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45992.486438657405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45992.486438657405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45992.486438657405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45992.486438657405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45992.486438657405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45992.486438657405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45992.486438657405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45992.486438657405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45992.486438657405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45992.486438657405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45992.486438657405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45992.486438657405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45992.486438657405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45992.486438657405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45992.486438657405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45992.486438657405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45992.486438657405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45992.486438657405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45992.486438657405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45992.486438657405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45992.486438657405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45992.486438657405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45992.486438657405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45992.486438657405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45992.486438657405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45992.486438657405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45992.486438657405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45992.486438657405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45992.486438657405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45992.486438657405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45992.486438657405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45992.486438657405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45992.486438657405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45992.486438657405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45992.486438657405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45992.486438657405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45992.486438657405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45992.486438657405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45992.486438657405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45992.486438657405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45992.486438657405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45992.486438657405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45992.486438657405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45992.486438657405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45992.486438657405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45992.486438657405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45992.486438657405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45992.486438657405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45992.486438657405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45992.486438657405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45992.486438657405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45992.486438657405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45992.486438657405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45992.486438657405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45992.486438657405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45992.486438657405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45992.486438657405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45992.486438657405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45992.486438657405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45992.486438657405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45992.486438657405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45992.486438657405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45992.486438657405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45992.486438657405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45992.486438657405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45992.486438657405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45992.486438657405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45992.486438657405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45992.486438657405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45992.486438657405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45992.486438657405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45992.486438657405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45992.486438657405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45992.486438657405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45992.486438657405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45992.486438657405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45992.486438657405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45992.486438657405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45992.486438657405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45992.486438657405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45992.486438657405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45992.486438657405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45992.486438657405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45992.486438657405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45992.486438657405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45992.486438657405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45992.486438657405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45992.486438657405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45992.486438657405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45992.486438657405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45992.486438657405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45992.486438657405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45992.486438657405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45992.486438657405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45992.486438657405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45992.486438657405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45992.486438657405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45992.486438657405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45992.486438657405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45992.486438657405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45992.486438657405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45992.486438657405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45992.486438657405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45992.486438657405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45992.486438657405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45992.486438657405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45992.486438657405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45992.486438657405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45992.486438657405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45992.486438657405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45992.486438657405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45992.486438657405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45992.486438657405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45992.486438657405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45992.486438657405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45992.486438657405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45992.486438657405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45992.486438657405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45992.486438657405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45992.486438657405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45992.486438657405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45992.486438657405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45992.486438657405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45992.486438657405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45992.486438657405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45992.486438657405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45992.486438657405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45992.486438657405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45992.486438657405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45992.486438657405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45992.486438657405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45992.486438657405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45992.486438657405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45992.486438657405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45992.486438657405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45992.48643877315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45992.48643877315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45992.48643877315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45992.48643877315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45992.48643877315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45992.48643877315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45992.48643877315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45992.48643877315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45992.48643877315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45992.48643877315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45992.48643877315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45992.48643877315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45992.48643877315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45992.48643877315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45992.48643877315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45992.48643877315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45992.48643877315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45992.48643877315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45992.48643877315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45992.48643877315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45992.48643877315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45992.48643877315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45992.48643877315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45992.48643877315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45992.48643877315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45992.48643877315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45992.48643877315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45992.48643877315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45992.48643877315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45992.48643877315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45992.48643877315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45992.48643877315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45992.48643877315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45992.48643877315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45992.48643877315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45992.48643877315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45992.48643877315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45992.48643877315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45992.48643877315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45992.48643877315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45992.48643877315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45992.48643877315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45992.48643877315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45992.48643877315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45992.48643877315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45992.48643877315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45992.48643877315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45992.48643877315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45992.48643877315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45992.48643877315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45992.48643877315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45992.48643877315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45992.48643877315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45992.48643877315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45992.48643877315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45992.48643877315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45992.48643877315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45992.48643877315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45992.48643877315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45992.48643877315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45992.48643877315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45992.48643877315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45992.48643877315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45992.48643877315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45992.48643877315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45992.48643877315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45992.48643877315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45992.48643877315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45992.48643877315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45992.48643877315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45992.48643877315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45992.48643877315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45992.48643877315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45992.48643877315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45992.48643877315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45992.48643877315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45992.48643877315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45992.48643877315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45992.48643877315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45992.48643877315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45992.48643877315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45992.48643877315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45992.48643877315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45992.48643877315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45992.48643877315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45992.48643877315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45992.48643877315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45992.48643877315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45992.48643877315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45992.48643877315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45992.48643877315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45992.48643877315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45992.48643877315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45992.48643877315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45992.48643877315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45992.48643877315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45992.48643877315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45992.48643877315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45992.48643877315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45992.48643877315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45992.48643877315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45992.48643877315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45992.48643877315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45992.48643877315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45992.48643877315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45992.48643877315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45992.48643877315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45992.48643877315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45992.48643877315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45992.48643877315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45992.48643877315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45992.48643877315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45992.48643877315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45992.48643877315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45992.48643877315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45992.48643877315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45992.48643877315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45992.48643877315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45992.48643877315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45992.48643877315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45992.48643877315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45992.48643877315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45992.48643877315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45992.48643877315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45992.48643877315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45992.48643877315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45992.48643877315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45992.48643877315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45992.48643877315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45992.48643877315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45992.48643877315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45992.48643877315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45992.48643877315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45992.48643877315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45992.48643877315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45992.48643877315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45992.48643877315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45992.48643877315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45992.48643877315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45992.48643877315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45992.48643877315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45992.48643877315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45992.48643877315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45992.48643877315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45992.48643877315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45992.48643877315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45992.48643877315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45992.48643877315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45992.48643877315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45992.48643877315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45992.48643877315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45992.48643877315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45992.48643877315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45992.48643877315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45992.48643877315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45992.48643877315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45992.48643877315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45992.48643877315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45992.48643877315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45992.48643877315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45992.48643877315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45992.48643877315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45992.48643877315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45992.48643877315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45992.48643877315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45992.48643877315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45992.48643877315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45992.48643877315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45992.48643877315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45992.48643877315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45992.48643877315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45992.48643877315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45992.48643877315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45992.48643877315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45992.48643877315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45992.48643877315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45992.48643877315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45992.48643877315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45992.48643877315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45992.48643877315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45992.48643877315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45992.48643877315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45992.48643877315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45992.48643877315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45992.48643877315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45992.48643877315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45992.48643877315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45992.48643877315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45992.48643877315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45992.48643877315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45992.48643877315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45992.48643877315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45992.48643877315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45992.48643877315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45992.48643877315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45992.48643877315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45992.48643877315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45992.48643877315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45992.48643877315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45992.48643877315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45992.48643877315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45992.48643877315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45992.48643877315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45992.48643877315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45992.48643877315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45992.48643877315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45992.48643877315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45992.48643877315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45992.48643877315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45992.48643877315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45992.48643877315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45992.48643877315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45992.48643877315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45992.48643877315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45992.48643877315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45992.48643877315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45992.48643877315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45992.48643877315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45992.48643877315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45992.48643877315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45992.48643877315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45992.48643877315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45992.48643877315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45992.48643877315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45992.48643877315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45992.48643877315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45992.48643877315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45992.48643877315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45992.48643877315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45992.48643877315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45992.48643877315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45992.48643877315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45992.48643877315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45992.48643877315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45992.48643877315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45992.48643877315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45992.48643877315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45992.48643877315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45992.48643877315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45992.48643877315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45992.48643877315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45992.48643877315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45992.48643877315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45992.48643877315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45992.48643877315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45992.48643877315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45992.48643877315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45992.48643877315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45992.48643877315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45992.48643877315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45992.48643877315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45992.48643877315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45992.48643877315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45992.48643877315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45992.48643877315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45992.48643877315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45992.48643877315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45992.48643877315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45992.48643877315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45992.48643877315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45992.48643877315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45992.48643877315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45992.48643877315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45992.48643877315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45992.48643877315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45992.48643877315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45992.48643877315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45992.48643877315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45992.48643877315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45992.48643877315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45992.48643877315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45992.48643877315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45992.48643877315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45992.48643877315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45992.48643877315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45992.48643877315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45992.48643877315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45992.48643877315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45992.48643877315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45992.48643877315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45992.48643877315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45992.48643877315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45992.48643877315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45992.48643877315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45992.48643877315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45992.48643877315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45992.48643877315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45992.48643877315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45992.48643877315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45992.48643877315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45992.48643877315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45992.48643877315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45992.48643877315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45992.48643877315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45992.48643877315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45992.48643877315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45992.48643877315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45992.48643877315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45992.48643877315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45992.48643877315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45992.48643877315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45992.48643877315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45992.48643877315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45992.48643877315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45992.48643877315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45992.48643877315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45992.48643877315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45992.48643877315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45992.48643877315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45992.48643877315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45992.48643877315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45992.48643877315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45992.48643877315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45992.48643877315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45992.48643877315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45992.48643877315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45992.48643877315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45992.48643877315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45992.48643877315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45992.48643877315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45992.48643877315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45992.48643877315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45992.48643877315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45992.48643877315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45992.48643877315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45992.48643877315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45992.48643877315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45992.48643877315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45992.48643877315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45992.48643877315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45992.48643877315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45992.48643877315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45992.48643877315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45992.48643877315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45992.48643877315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45992.48643877315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45992.48643877315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45992.48643877315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45992.48643877315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45992.48643877315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45992.48643877315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45992.48643877315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45992.48643877315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45992.48643877315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45992.48643877315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45992.48643877315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45992.48643877315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45992.48643877315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45992.48643877315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45992.48643877315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45992.48643877315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45992.48643877315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45992.48643877315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45992.48643877315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45992.48643877315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45992.48643877315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45992.48643877315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45992.48643877315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45992.48643877315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45992.48643877315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45992.48643877315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45992.48643877315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45992.48643877315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45992.48643877315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45992.48643877315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45992.48643877315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45992.48643877315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45992.48643877315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45992.48643877315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45992.48643877315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45992.48643877315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45992.48643877315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45992.48643877315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45992.48643877315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45992.48643877315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45992.48643877315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45992.48643877315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45992.48643877315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45992.48643877315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45992.48643877315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45992.48643877315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45992.48643877315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45992.48643877315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45992.48643877315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45992.48643877315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45992.48643877315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45992.48643877315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45992.48643877315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45992.48643877315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45992.48643877315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45992.48643877315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45992.48643877315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45992.48643877315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45992.48643877315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45992.48643877315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45992.48643877315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45992.48643877315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45992.48643877315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45992.48643877315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45992.48643877315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45992.48643877315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45992.48643877315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45992.48643877315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45992.48643877315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45992.48643877315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45992.48643877315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45992.48643877315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45992.48643877315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45992.48643877315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45992.48643877315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45992.48643877315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45992.48643877315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45992.48643877315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45992.48643877315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45992.48643877315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45992.48643877315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45992.48643877315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45992.48643877315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45992.48643877315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45992.48643877315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45992.48643877315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45992.48643877315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45992.48643877315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45992.48643877315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45992.48643877315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45992.48643877315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45992.48643877315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45992.48643877315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45992.48643877315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45992.48643877315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45992.48643877315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45992.48643877315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45992.48643877315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45992.48643877315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45992.48643877315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45992.48643877315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45992.48643877315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45992.48643877315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45992.48643877315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45992.48643877315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45992.48643877315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45992.48643877315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45992.48643877315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45992.48643877315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45992.48643877315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45992.48643877315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45992.48643877315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45992.48643877315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45992.48643877315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45992.48643877315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45992.48643877315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45992.48643877315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45992.48643877315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45992.48643877315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45992.48643877315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45992.48643877315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45992.48643877315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45992.48643877315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45992.48643877315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45992.48643877315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45992.48643877315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45992.48643877315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45992.48643877315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45992.48643877315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45992.48643877315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45992.48643877315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45992.48643877315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45992.48643877315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45992.48643877315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45992.48643877315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45992.48643877315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45992.48643877315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45992.48643877315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45992.48643877315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45992.48643877315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45992.48643877315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45992.48643877315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45992.48643877315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45992.48643877315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45992.48643877315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45992.48643877315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45992.48643877315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45992.48643877315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45992.48643877315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45992.48643877315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45992.48643877315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45992.48643877315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45992.48643877315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45992.48643877315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45992.48643877315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45992.48643877315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45992.48643877315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45992.48643877315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45992.48643877315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45992.48643877315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45992.48643877315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45992.48643877315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45992.48643877315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45992.48643877315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45992.48643877315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45992.48643877315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45992.48643877315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45992.48643877315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45992.48643877315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45992.48643877315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45992.48643877315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45992.48643877315</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289.00572106480831</v>
      </c>
      <c r="H2" s="92">
        <v>45703.474768518521</v>
      </c>
      <c r="I2" s="92" t="str">
        <f>IFERROR(VLOOKUP(D2,DB!A:F,6,0),"")</f>
        <v>SCECO</v>
      </c>
      <c r="J2" s="92" t="str">
        <f>IFERROR(VLOOKUP(D2,DB!A:G,7,0),"")</f>
        <v>Dead</v>
      </c>
      <c r="K2" s="94" t="s">
        <v>39199</v>
      </c>
      <c r="L2" s="88" t="str">
        <f>IFERROR(VLOOKUP(D2,DB!A:I,9,0),"")</f>
        <v>Latis</v>
      </c>
    </row>
    <row r="3" spans="1:16" s="95" customFormat="1" ht="15" customHeight="1">
      <c r="A3" s="110" t="s">
        <v>39200</v>
      </c>
      <c r="B3" s="110" t="str">
        <f>IFERROR(VLOOKUP(D3,DB!A:K,11,0),"")</f>
        <v>R4</v>
      </c>
      <c r="C3" s="90">
        <v>1</v>
      </c>
      <c r="D3" s="88" t="s">
        <v>37130</v>
      </c>
      <c r="E3" s="91" t="s">
        <v>39106</v>
      </c>
      <c r="F3" s="92"/>
      <c r="G3" s="93">
        <f ca="1">IFERROR(NOW()-F3,"")</f>
        <v>45992.486438310189</v>
      </c>
      <c r="H3" s="92">
        <v>45992.394814814812</v>
      </c>
      <c r="I3" s="110" t="str">
        <f>IFERROR(VLOOKUP(D3,DB!A:F,6,0),"")</f>
        <v>SCECO</v>
      </c>
      <c r="J3" s="110" t="str">
        <f>IFERROR(VLOOKUP(D3,DB!A:G,7,0),"")</f>
        <v>Dead</v>
      </c>
      <c r="K3" s="94" t="s">
        <v>39201</v>
      </c>
      <c r="L3" s="88" t="str">
        <f>IFERROR(VLOOKUP(D3,DB!A:I,9,0),"")</f>
        <v>Latis</v>
      </c>
    </row>
    <row r="4" spans="1:16" ht="36" customHeight="1">
      <c r="A4" s="110" t="s">
        <v>39202</v>
      </c>
      <c r="B4" s="110" t="s">
        <v>5395</v>
      </c>
      <c r="C4" s="90">
        <v>1</v>
      </c>
      <c r="D4" s="88" t="s">
        <v>29846</v>
      </c>
      <c r="E4" s="91" t="s">
        <v>39106</v>
      </c>
      <c r="F4" s="92"/>
      <c r="G4" s="93">
        <f t="shared" ref="G4:G16" ca="1" si="0">IFERROR(NOW()-F4,"")</f>
        <v>45992.486438310189</v>
      </c>
      <c r="H4" s="92">
        <v>45992.412245370368</v>
      </c>
      <c r="I4" s="110" t="str">
        <f>IFERROR(VLOOKUP(D4,DB!A:F,6,0),"")</f>
        <v>SCECO</v>
      </c>
      <c r="J4" s="110" t="str">
        <f>IFERROR(VLOOKUP(D4,DB!A:G,7,0),"")</f>
        <v>Dead</v>
      </c>
      <c r="K4" s="94" t="s">
        <v>39203</v>
      </c>
      <c r="L4" s="88" t="str">
        <f>IFERROR(VLOOKUP(#REF!,DB!A:I,9,0),"")</f>
        <v/>
      </c>
    </row>
    <row r="5" spans="1:16" ht="15" customHeight="1">
      <c r="A5" s="110"/>
      <c r="B5" s="110" t="str">
        <f>IFERROR(VLOOKUP(D5,DB!A:K,11,0),"")</f>
        <v/>
      </c>
      <c r="C5" s="90"/>
      <c r="D5" s="88"/>
      <c r="E5" s="91"/>
      <c r="F5" s="92"/>
      <c r="G5" s="93">
        <f t="shared" ca="1" si="0"/>
        <v>45992.486438310189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45992.486438310189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45992.486438310189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45992.486438657405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45992.486438657405</v>
      </c>
      <c r="H9" s="92"/>
      <c r="I9" s="110" t="str">
        <f>IFERROR(VLOOKUP(D9,DB!A:F,6,0),"")</f>
        <v/>
      </c>
      <c r="J9" s="110" t="str">
        <f>IFERROR(VLOOKUP(D9,DB!A:G,7,0),"")</f>
        <v/>
      </c>
      <c r="K9" s="94"/>
      <c r="L9" s="88" t="str">
        <f>IFERROR(VLOOKUP(D9,DB!A:I,9,0),"")</f>
        <v/>
      </c>
    </row>
    <row r="10" spans="1:16" ht="15" customHeight="1">
      <c r="A10" s="110"/>
      <c r="B10" s="110" t="str">
        <f>IFERROR(VLOOKUP(D11,DB!A:K,11,0),"")</f>
        <v/>
      </c>
      <c r="C10" s="90"/>
      <c r="D10" s="150"/>
      <c r="E10" s="91"/>
      <c r="F10" s="92"/>
      <c r="G10" s="93">
        <f t="shared" ca="1" si="0"/>
        <v>45992.486438657405</v>
      </c>
      <c r="H10" s="92"/>
      <c r="I10" s="110" t="str">
        <f>IFERROR(VLOOKUP(D11,DB!A:F,6,0),"")</f>
        <v/>
      </c>
      <c r="J10" s="110" t="str">
        <f>IFERROR(VLOOKUP(D11,DB!A:G,7,0),"")</f>
        <v/>
      </c>
      <c r="K10" s="94"/>
      <c r="L10" s="88" t="str">
        <f>IFERROR(VLOOKUP(D11,DB!A:I,9,0),"")</f>
        <v/>
      </c>
    </row>
    <row r="11" spans="1:16" ht="15" customHeight="1">
      <c r="A11" s="110"/>
      <c r="B11" s="110" t="str">
        <f>IFERROR(VLOOKUP(#REF!,DB!A:K,11,0),"")</f>
        <v/>
      </c>
      <c r="C11" s="90"/>
      <c r="D11" s="88"/>
      <c r="E11" s="91"/>
      <c r="F11" s="92"/>
      <c r="G11" s="93">
        <f t="shared" ca="1" si="0"/>
        <v>45992.486438657405</v>
      </c>
      <c r="H11" s="92"/>
      <c r="I11" s="110" t="str">
        <f>IFERROR(VLOOKUP(#REF!,DB!A:F,6,0),"")</f>
        <v/>
      </c>
      <c r="J11" s="110" t="str">
        <f>IFERROR(VLOOKUP(#REF!,DB!A:G,7,0),"")</f>
        <v/>
      </c>
      <c r="K11" s="94"/>
      <c r="L11" s="88" t="str">
        <f>IFERROR(VLOOKUP(#REF!,DB!A:I,9,0),"")</f>
        <v/>
      </c>
    </row>
    <row r="12" spans="1:16" ht="15" customHeight="1">
      <c r="A12" s="110"/>
      <c r="B12" s="110" t="str">
        <f>IFERROR(VLOOKUP(D12,DB!A:K,11,0),"")</f>
        <v/>
      </c>
      <c r="C12" s="90"/>
      <c r="D12" s="88"/>
      <c r="E12" s="91"/>
      <c r="F12" s="92"/>
      <c r="G12" s="93">
        <f t="shared" ca="1" si="0"/>
        <v>45992.486438657405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45992.486438657405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45992.486438657405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45992.486438657405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45992.486438657405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ref="G17:G80" ca="1" si="1">IFERROR(NOW()-F17,"")</f>
        <v>45992.486438657405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45992.486438657405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45992.486438657405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45992.486438657405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45992.486438657405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45992.486438657405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45992.486438657405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45992.486438657405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45992.486438657405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45992.486438657405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45992.486438657405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45992.486438657405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45992.486438657405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45992.486438657405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45992.486438657405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45992.486438657405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45992.486438657405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45992.486438657405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45992.486438657405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45992.486438657405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45992.486438657405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45992.486438657405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45992.486438657405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45992.486438657405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45992.486438657405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45992.486438657405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45992.486438657405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45992.486438657405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45992.486438657405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45992.486438657405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45992.486438657405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45992.486438657405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45992.486438657405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45992.486438657405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45992.486438657405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45992.486438657405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45992.486438657405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45992.486438657405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45992.486438657405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45992.486438657405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45992.486438657405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45992.486438657405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45992.486438657405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45992.486438657405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45992.486438657405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45992.486438657405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45992.486438657405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45992.486438657405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45992.486438657405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45992.486438657405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45992.486438657405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45992.486438657405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45992.486438657405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45992.486438657405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45992.486438657405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45992.486438657405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45992.486438657405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45992.486438657405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45992.486438657405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45992.486438657405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45992.486438657405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45992.486438657405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45992.486438657405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45992.486438657405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ref="G81:G144" ca="1" si="2">IFERROR(NOW()-F81,"")</f>
        <v>45992.486438657405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45992.486438657405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45992.486438657405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45992.486438657405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45992.486438657405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45992.486438657405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45992.486438657405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45992.486438657405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45992.486438657405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45992.486438657405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45992.486438657405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45992.486438657405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45992.486438657405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45992.486438657405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45992.486438657405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45992.486438657405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45992.486438657405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45992.486438657405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45992.486438657405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45992.486438657405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45992.486438657405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45992.486438657405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45992.486438657405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45992.486438657405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45992.486438657405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45992.486438657405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45992.486438657405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45992.486438657405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45992.486438657405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45992.486438657405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45992.486438657405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45992.486438657405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45992.486438657405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45992.486438657405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45992.486438657405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45992.486438657405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45992.486438657405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45992.486438657405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45992.486438657405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45992.486438657405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45992.486438657405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45992.486438657405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45992.486438657405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45992.486438657405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45992.486438657405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45992.486438657405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45992.486438657405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45992.486438657405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45992.486438657405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45992.486438657405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45992.486438657405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45992.486438657405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45992.486438657405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45992.486438657405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45992.486438657405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45992.486438657405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45992.486438657405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45992.486438657405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45992.486438657405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45992.486438657405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45992.486438657405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45992.486438657405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45992.486438657405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45992.486438657405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ref="G145:G208" ca="1" si="3">IFERROR(NOW()-F145,"")</f>
        <v>45992.486438657405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45992.486438657405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45992.486438657405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45992.486438657405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45992.486438657405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45992.486438657405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45992.486438657405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45992.486438657405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45992.486438657405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45992.486438657405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45992.486438657405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45992.486438657405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45992.486438657405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45992.486438657405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45992.486438657405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45992.486438657405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45992.486438657405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45992.486438657405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45992.486438657405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45992.486438657405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45992.486438657405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45992.486438657405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45992.486438657405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45992.486438657405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45992.486438657405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45992.486438657405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45992.486438657405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45992.486438657405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45992.486438657405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45992.486438657405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45992.486438657405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45992.486438657405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45992.486438657405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45992.486438657405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45992.486438657405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45992.486438657405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45992.486438657405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45992.486438657405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45992.486438657405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45992.486438657405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45992.486438657405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45992.486438657405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45992.486438657405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45992.486438657405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45992.486438657405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45992.486438657405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45992.486438657405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45992.486438657405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45992.486438657405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45992.486438657405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45992.486438657405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45992.486438657405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45992.486438657405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45992.486438657405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45992.486438657405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45992.486438657405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45992.486438657405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45992.486438657405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45992.486438657405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45992.486438657405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45992.486438657405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45992.486438657405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45992.486438657405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45992.486438657405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ref="G209:G254" ca="1" si="4">IFERROR(NOW()-F209,"")</f>
        <v>45992.486438657405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45992.486438657405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45992.486438657405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45992.486438657405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45992.486438657405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45992.486438657405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45992.486438657405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45992.486438657405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45992.486438657405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45992.486438657405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45992.486438657405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45992.486438657405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45992.486438657405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45992.486438657405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45992.486438657405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45992.486438657405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45992.486438657405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45992.486438657405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45992.486438657405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45992.486438657405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45992.486438657405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45992.486438657405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45992.486438657405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45992.486438657405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45992.486438657405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45992.486438657405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45992.486438657405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45992.486438657405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45992.486438657405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45992.486438657405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45992.486438657405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45992.486438657405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45992.486438657405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45992.486438657405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45992.486438657405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45992.486438657405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45992.486438657405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45992.486438657405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45992.486438657405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45992.486438657405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45992.486438657405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45992.486438657405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45992.486438657405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45992.486438657405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45992.486438657405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45992.486438657405</v>
      </c>
      <c r="H254" s="92"/>
      <c r="I254" s="110" t="str">
        <f>IFERROR(VLOOKUP(D254,DB!A:F,6,0),"")</f>
        <v/>
      </c>
      <c r="J254" s="110" t="str">
        <f>IFERROR(VLOOKUP(D254,DB!A:G,7,0),"")</f>
        <v/>
      </c>
      <c r="K254" s="94"/>
      <c r="L254" s="88" t="str">
        <f>IFERROR(VLOOKUP(D254,DB!A:I,9,0),"")</f>
        <v/>
      </c>
    </row>
  </sheetData>
  <dataValidations count="2">
    <dataValidation allowBlank="1" showInputMessage="1" showErrorMessage="1" sqref="E1" xr:uid="{A4F81451-56CC-4543-9497-104C4E44EE4B}"/>
    <dataValidation type="list" allowBlank="1" showInputMessage="1" showErrorMessage="1" sqref="E2:E2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tabSelected="1" workbookViewId="0">
      <selection activeCell="F23" sqref="F2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100.65437847221619</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39187</v>
      </c>
      <c r="F3" s="38">
        <v>45926.188877314817</v>
      </c>
      <c r="G3" s="105">
        <f t="shared" ref="G3" ca="1" si="0">IFERROR(NOW()-F3,"")</f>
        <v>66.297561342587869</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39187</v>
      </c>
      <c r="F4" s="107">
        <v>45948.661111111112</v>
      </c>
      <c r="G4" s="108">
        <f t="shared" ref="G4" ca="1" si="1">IFERROR(NOW()-F4,"")</f>
        <v>43.825327546292101</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11.113139699074964</v>
      </c>
      <c r="H5" s="136">
        <v>45981.360798611109</v>
      </c>
      <c r="I5" s="106" t="str">
        <f>IFERROR(VLOOKUP(D5,DB!A:F,6,0),"")</f>
        <v>SCECO</v>
      </c>
      <c r="J5" s="106" t="str">
        <f>IFERROR(VLOOKUP(D5,DB!A:G,7,0),"")</f>
        <v>Dead</v>
      </c>
      <c r="K5" s="106" t="s">
        <v>39211</v>
      </c>
      <c r="L5" s="106" t="str">
        <f>IFERROR(VLOOKUP(D5,DB!A:I,9,0),"")</f>
        <v>Latis</v>
      </c>
    </row>
    <row r="6" spans="1:13">
      <c r="A6" s="37"/>
      <c r="B6" s="37" t="str">
        <f>IFERROR(VLOOKUP(D6,DB!A:K,11,0),"")</f>
        <v/>
      </c>
      <c r="C6" s="37"/>
      <c r="D6" s="154"/>
      <c r="E6" s="37"/>
      <c r="F6" s="38"/>
      <c r="G6" s="135">
        <f ca="1">IFERROR(NOW()-F6,"")</f>
        <v>45992.486438310189</v>
      </c>
      <c r="H6" s="38"/>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45992.486438310189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45992.486438310189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45992.486438310189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45992.486438310189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45992.486438310189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45992.486438310189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45992.486438310189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45992.486438310189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45992.486438310189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45992.486438310189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45992.486438310189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45992.486438310189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45992.486438310189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45992.486438310189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45992.486438310189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45992.486438310189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45992.486438310189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45992.486438310189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45992.486438310189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45992.486438310189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45992.486438310189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45992.486438310189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45992.486438310189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45992.486438310189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45992.486438310189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45992.486438310189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45992.486438310189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45992.486438310189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45992.486438310189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45992.486438310189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45992.486438310189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45992.486438310189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45992.486438310189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45992.486438310189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45992.486438310189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45992.486438310189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45992.486438310189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45992.486438310189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45992.486438310189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45992.486438310189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45992.486438310189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45992.486438310189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45992.486438310189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45992.486438310189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45992.486438310189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45992.486438310189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45992.486438310189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45992.486438310189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45992.486438310189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45992.486438310189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45992.486438310189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45992.486438310189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45992.486438310189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45992.486438310189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45992.486438310189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45992.486438310189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45992.486438310189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45992.486438310189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45992.486438310189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45992.486438310189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45992.486438310189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45992.486438310189</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45992.486438310189</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7"/>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45992.486438310189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45992.486438310189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45992.486438310189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45992.486438310189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45992.486438310189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45992.486438310189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45992.486438310189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45992.486438310189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45992.486438310189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45992.486438310189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45992.486438310189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45992.486438310189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45992.486438310189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45992.486438310189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45992.486438310189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45992.486438310189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45992.486438310189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45992.486438310189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45992.486438310189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45992.486438310189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45992.486438310189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45992.486438310189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45992.486438310189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45992.486438310189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45992.486438310189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45992.486438310189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45992.486438310189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45992.486438310189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45992.486438310189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45992.486438310189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45992.486438310189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45992.486438310189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45992.486438310189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45992.486438310189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45992.486438310189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45992.486438310189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45992.486438310189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45992.486438310189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45992.486438310189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45992.486438310189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45992.486438310189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45992.486438310189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45992.486438310189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45992.486438310189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45992.486438310189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45992.486438310189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45992.486438310189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45992.486438310189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45992.486438310189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45992.486438310189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45992.486438310189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45992.486438310189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45992.486438310189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45992.486438310189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45992.486438310189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45992.486438310189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45992.486438310189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45992.486438310189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45992.486438310189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45992.486438310189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45992.486438310189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45992.486438310189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45992.486438310189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45992.486438310189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45992.486438310189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45992.486438310189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45992.486438310189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45992.486438310189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45992.486438310189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45992.486438310189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45992.486438310189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45992.486438310189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45992.486438310189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45992.486438310189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45992.486438310189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45992.486438310189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45992.486438310189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45992.486438310189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45992.486438310189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45992.486438310189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45992.486438310189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45992.486438310189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45992.486438310189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45992.486438310189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45992.486438310189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45992.486438310189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45992.486438310189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45992.486438310189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45992.486438310189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45992.486438310189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45992.486438310189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45992.486438310189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45992.486438310189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45992.486438310189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45992.486438310189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45992.486438310189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45992.486438310189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45992.486438310189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45992.486438310189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45992.486438310189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45992.486438310189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45992.486438310189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45992.486438310189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45992.486438310189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45992.486438310189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45992.486438310189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45992.486438310189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45992.486438310189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45992.486438310189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45992.486438310189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45992.486438310189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45992.486438310189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45992.486438310189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45992.486438310189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45992.486438310189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45992.486438310189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45992.486438310189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45992.486438310189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45992.486438310189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45992.486438310189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45992.486438310189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45992.486438310189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45992.486438310189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45992.486438310189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45992.486438310189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45992.486438310189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45992.486438310189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45992.486438310189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45992.486438310189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45992.486438310189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45992.486438310189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45992.486438310189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45992.486438310189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45992.486438310189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45992.486438310189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45992.486438310189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45992.486438310189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45992.486438310189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45992.486438310189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45992.486438310189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45992.486438310189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45992.486438310189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45992.486438310189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45992.486438310189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45992.486438310189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45992.486438310189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45992.486438310189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45992.486438310189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45992.486438310189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45992.486438310189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45992.486438310189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45992.486438310189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45992.486438310189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45992.486438310189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45992.486438310189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45992.486438310189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45992.486438310189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45992.486438310189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45992.486438310189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45992.486438310189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45992.486438310189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45992.486438310189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45992.486438310189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45992.486438310189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45992.486438310189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45992.486438310189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45992.486438310189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45992.486438310189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45992.486438310189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45992.486438310189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45992.486438310189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45992.486438310189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45992.486438310189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45992.486438310189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45992.486438310189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45992.486438310189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45992.486438310189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45992.486438310189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45992.486438310189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45992.486438310189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45992.486438310189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45992.486438310189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45992.486438310189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45992.486438310189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45992.486438310189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45992.486438310189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45992.486438310189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45992.486438310189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45992.486438310189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45992.486438310189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45992.486438310189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45992.486438310189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45992.486438310189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45992.486438310189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45992.486438310189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45992.486438310189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45992.486438310189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45992.486438310189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45992.486438310189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45992.486438310189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45992.486438310189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45992.486438310189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45992.486438310189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45992.486438310189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45992.486438310189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45992.486438310189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45992.486438310189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45992.486438310189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45992.486438310189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45992.486438310189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45992.486438310189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45992.486438310189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45992.486438310189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45992.486438310189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45992.486438310189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45992.486438310189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45992.486438310189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45992.486438310189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45992.486438310189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45992.486438310189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45992.486438310189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45992.486438310189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45992.486438310189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45992.486438310189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45992.486438310189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45992.486438310189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45992.486438310189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45992.486438310189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45992.486438310189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45992.486438310189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45992.486438310189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45992.486438310189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45992.486438310189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45992.486438310189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45992.486438310189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45992.486438310189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45992.486438310189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45992.486438310189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45992.486438310189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45992.486438310189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45992.486438310189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45992.486438310189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45992.486438310189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45992.486438310189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45992.486438310189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45992.486438310189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45992.486438310189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45992.486438310189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45992.486438310189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45992.486438310189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45992.486438310189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45992.486438310189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45992.486438310189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45992.486438310189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45992.486438310189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45992.486438310189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45992.486438310189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45992.486438310189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45992.486438310189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45992.486438310189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45992.486438310189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45992.486438310189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45992.486438310189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45992.486438310189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45992.486438310189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45992.486438310189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45992.486438310189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45992.486438310189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45992.486438310189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45992.486438310189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45992.486438310189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45992.486438310189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45992.486438310189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45992.486438310189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45992.486438310189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45992.486438310189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45992.486438310189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45992.486438310189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45992.486438310189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45992.486438310189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45992.486438310189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45992.486438310189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45992.486438310189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45992.486438310189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45992.486438310189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45992.486438310189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45992.486438310189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45992.486438310189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45992.486438310189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45992.486438310189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45992.486438310189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45992.486438310189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45992.486438310189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45992.486438310189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45992.486438310189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45992.486438310189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45992.486438310189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45992.486438310189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45992.486438310189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45992.486438310189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45992.486438310189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45992.486438310189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45992.486438310189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45992.486438310189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45992.486438310189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45992.486438310189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45992.486438310189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45992.486438310189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45992.486438310189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45992.486438310189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45992.486438310189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45992.486438310189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45992.486438310189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45992.486438310189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45992.486438310189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45992.486438310189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45992.486438310189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45992.486438310189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45992.486438310189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45992.486438310189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45992.486438310189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45992.486438310189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45992.486438310189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45992.486438310189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45992.486438310189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45992.486438310189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45992.486438310189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45992.486438310189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45992.486438310189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45992.486438310189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45992.486438310189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45992.486438310189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45992.486438310189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45992.486438310189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45992.486438310189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45992.486438310189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45992.486438310189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45992.486438310189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45992.486438310189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45992.486438310189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45992.486438310189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45992.486438310189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45992.486438310189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45992.486438310189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45992.486438310189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45992.486438310189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45992.486438310189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45992.486438310189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45992.486438310189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45992.486438310189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45992.486438310189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45992.486438310189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45992.486438310189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45992.486438310189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45992.486438310189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45992.486438310189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45992.486438310189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45992.486438310189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45992.486438310189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45992.486438310189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45992.486438310189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45992.486438310189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45992.486438310189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45992.486438310189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45992.486438310189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45992.486438310189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45992.486438310189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45992.486438310189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45992.486438310189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45992.486438310189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45992.486438310189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45992.486438310189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45992.486438310189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45992.486438310189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45992.486438310189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45992.486438310189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45992.486438310189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45992.486438310189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45992.486438310189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45992.486438310189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45992.486438310189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45992.486438310189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45992.486438310189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45992.486438310189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45992.486438310189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45992.486438310189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45992.486438310189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45992.486438310189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45992.486438310189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45992.486438310189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45992.486438310189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45992.486438310189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45992.486438310189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45992.486438310189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45992.486438310189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45992.486438310189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45992.486438310189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45992.486438310189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45992.486438310189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45992.486438310189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45992.486438310189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45992.486438310189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45992.486438310189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45992.486438310189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45992.486438310189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45992.486438310189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45992.486438310189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45992.486438310189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45992.486438310189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45992.486438310189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45992.486438310189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45992.486438310189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45992.486438310189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45992.486438310189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45992.486438310189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45992.486438310189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45992.486438310189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45992.486438310189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45992.486438310189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45992.486438310189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45992.486438310189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45992.486438310189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45992.486438310189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45992.486438310189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45992.486438310189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45992.486438310189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45992.486438310189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45992.486438310189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45992.486438310189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45992.486438310189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45992.486438310189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45992.486438310189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45992.486438310189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45992.486438310189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45992.486438310189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45992.486438310189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45992.486438310189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45992.486438310189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45992.486438310189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45992.486438310189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45992.486438310189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45992.486438310189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45992.486438310189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45992.486438310189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45992.486438310189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45992.486438310189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45992.486438310189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45992.486438310189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45992.486438310189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45992.486438310189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45992.486438310189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45992.486438310189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45992.486438310189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45992.486438310189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45992.486438310189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45992.486438310189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45992.486438310189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45992.486438310189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45992.486438310189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45992.486438310189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45992.486438310189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45992.486438310189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45992.486438310189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45992.486438310189</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45992.486438310189</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45992.486438310189</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45992.486438310189</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45992.486438310189</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45992.486438310189</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45992.486438310189</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45992.486438310189</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45992.486438310189</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45992.486438310189</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45992.486438310189</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45992.486438310189</v>
      </c>
      <c r="H476" s="121"/>
      <c r="I476" s="119" t="str">
        <f>IFERROR(VLOOKUP(D476,DB!A:F,6,0),"")</f>
        <v/>
      </c>
      <c r="J476" s="119" t="str">
        <f>IFERROR(VLOOKUP(D476,DB!A:G,7,0),"")</f>
        <v/>
      </c>
      <c r="K476" s="122"/>
      <c r="L476" s="137" t="str">
        <f>IFERROR(VLOOKUP(D476,DB!A:I,9,0),"")</f>
        <v/>
      </c>
    </row>
    <row r="477" spans="1:12" ht="31.5" customHeight="1">
      <c r="A477" s="143"/>
      <c r="B477" s="144" t="str">
        <f>IFERROR(VLOOKUP(D477,DB!A:K,11,0),"")</f>
        <v/>
      </c>
      <c r="C477" s="145"/>
      <c r="D477" s="144"/>
      <c r="E477" s="142"/>
      <c r="F477" s="146"/>
      <c r="G477" s="147">
        <f ca="1">IFERROR(NOW()-F477,"-")</f>
        <v>45992.486438310189</v>
      </c>
      <c r="H477" s="146"/>
      <c r="I477" s="144" t="str">
        <f>IFERROR(VLOOKUP(D477,DB!A:F,6,0),"")</f>
        <v/>
      </c>
      <c r="J477" s="144" t="str">
        <f>IFERROR(VLOOKUP(D477,DB!A:G,7,0),"")</f>
        <v/>
      </c>
      <c r="K477" s="148"/>
      <c r="L477" s="149" t="str">
        <f>IFERROR(VLOOKUP(D477,DB!A:I,9,0),"")</f>
        <v/>
      </c>
    </row>
  </sheetData>
  <dataValidations count="2">
    <dataValidation allowBlank="1" showInputMessage="1" showErrorMessage="1" sqref="E1" xr:uid="{9E1BC488-8814-4F8A-8DBE-742B3278AB71}"/>
    <dataValidation type="list" allowBlank="1" showInputMessage="1" showErrorMessage="1" sqref="E2:E4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2025-12-01T08:41:36Z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