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67" documentId="120_S{2AC9BD13-BADA-5192-A53E-5A8FF88502F6}" xr6:coauthVersionLast="47" xr6:coauthVersionMax="47" xr10:uidLastSave="{943B7DA0-3E08-4F39-A0EB-71D62D618A71}"/>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L3" i="1"/>
  <c r="L4" i="1"/>
  <c r="J3" i="1"/>
  <c r="J4" i="1"/>
  <c r="I3" i="1"/>
  <c r="I4" i="1"/>
  <c r="G3" i="1"/>
  <c r="G4" i="1"/>
  <c r="B3" i="1"/>
  <c r="B4" i="1"/>
  <c r="B5" i="5"/>
  <c r="G5" i="5"/>
  <c r="I5" i="5"/>
  <c r="J5" i="5"/>
  <c r="L5"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<sst xmlns="http://schemas.openxmlformats.org/spreadsheetml/2006/main" count="180277" uniqueCount="39121">
  <si>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</si>
  <si>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</si>
  <si>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</si>
  <si>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</si>
  <si>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</si>
  <si>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</si>
  <si>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</si>
  <si>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</si>
  <si>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</si>
  <si>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</si>
  <si>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</si>
  <si>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</si>
  <si>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</si>
  <si>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</si>
  <si>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</si>
  <si>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</si>
  <si>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</si>
  <si>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</si>
  <si>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</si>
  <si>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</si>
  <si>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</si>
  <si>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</si>
  <si>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</si>
  <si>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</si>
  <si>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</si>
  <si>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</si>
  <si>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</si>
  <si>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</si>
  <si>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</si>
  <si>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</si>
  <si>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</si>
  <si>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</si>
  <si>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</si>
  <si>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</si>
  <si>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</si>
  <si>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</si>
  <si>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</si>
  <si>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</si>
  <si>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</si>
  <si>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</si>
  <si>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</si>
  <si>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</si>
  <si>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</si>
  <si>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</si>
  <si>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</si>
  <si>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</si>
  <si>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</si>
  <si>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</si>
  <si>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</si>
  <si>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</si>
  <si>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</si>
  <si>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</si>
  <si>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</si>
  <si>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</si>
  <si>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</si>
  <si>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</si>
  <si>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</si>
  <si>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</si>
  <si>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</si>
  <si>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</si>
  <si>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</si>
  <si>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</si>
  <si>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</si>
  <si>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</si>
  <si>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</si>
  <si>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</si>
  <si>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</si>
  <si>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</si>
  <si>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</si>
  <si>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</si>
  <si>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</si>
  <si>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</si>
  <si>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</si>
  <si>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</si>
  <si>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</si>
  <si>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</si>
  <si>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</si>
  <si>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</si>
  <si>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</si>
  <si>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</si>
  <si>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</si>
  <si>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</si>
  <si>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</si>
  <si>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</si>
  <si>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</si>
  <si>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</si>
  <si>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</si>
  <si>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</si>
  <si>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</si>
  <si>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</si>
  <si>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</si>
  <si>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</si>
  <si>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</si>
  <si>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</si>
  <si>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</si>
  <si>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</si>
  <si>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</si>
  <si>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</si>
  <si>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</si>
  <si>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</si>
  <si>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</si>
  <si>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</si>
  <si>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</si>
  <si>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</si>
  <si>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</si>
  <si>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</si>
  <si>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</si>
  <si>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</si>
  <si>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</si>
  <si>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</si>
  <si>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</si>
  <si>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</si>
  <si>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</si>
  <si>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</si>
  <si>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</si>
  <si>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</si>
  <si>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</si>
  <si>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</si>
  <si>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</si>
  <si>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</si>
  <si>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</si>
  <si>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</si>
  <si>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</si>
  <si>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</si>
  <si>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</si>
  <si>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</si>
  <si>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</si>
  <si>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</si>
  <si>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</si>
  <si>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</si>
  <si>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</si>
  <si>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</si>
  <si>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</si>
  <si>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</si>
  <si>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</si>
  <si>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</si>
  <si>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</si>
  <si>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</si>
  <si>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</si>
  <si>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</si>
  <si>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</si>
  <si>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</si>
  <si>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</si>
  <si>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</si>
  <si>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</si>
  <si>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</si>
  <si>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</si>
  <si>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</si>
  <si>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</si>
  <si>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</si>
  <si>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</si>
  <si>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</si>
  <si>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</si>
  <si>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</si>
  <si>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</si>
  <si>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</si>
  <si>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</si>
  <si>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</si>
  <si>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</si>
  <si>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</si>
  <si>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</si>
  <si>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</si>
  <si>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</si>
  <si>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</si>
  <si>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</si>
  <si>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</si>
  <si>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</si>
  <si>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</si>
  <si>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</si>
  <si>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</si>
  <si>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</si>
  <si>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</si>
  <si>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</si>
  <si>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</si>
  <si>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</si>
  <si>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</si>
  <si>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</si>
  <si>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</si>
  <si>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</si>
  <si>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</si>
  <si>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</si>
  <si>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</si>
  <si>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</si>
  <si>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</si>
  <si>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</si>
  <si>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</si>
  <si>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</si>
  <si>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</si>
  <si>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</si>
  <si>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</si>
  <si>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</si>
  <si>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</si>
  <si>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</si>
  <si>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</si>
  <si>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</si>
  <si>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</si>
  <si>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</si>
  <si>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</si>
  <si>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</si>
  <si>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</si>
  <si>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</si>
  <si>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</si>
  <si>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</si>
  <si>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</si>
  <si>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</si>
  <si>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</si>
  <si>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</si>
  <si>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</si>
  <si>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</si>
  <si>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</si>
  <si>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</si>
  <si>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</si>
  <si>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</si>
  <si>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</si>
  <si>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</si>
  <si>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</si>
  <si>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</si>
  <si>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</si>
  <si>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</si>
  <si>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</si>
  <si>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</si>
  <si>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</si>
  <si>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</si>
  <si>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</si>
  <si>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</si>
  <si>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</si>
  <si>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</si>
  <si>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</si>
  <si>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</si>
  <si>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</si>
  <si>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</si>
  <si>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</si>
  <si>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</si>
  <si>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</si>
  <si>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</si>
  <si>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</si>
  <si>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</si>
  <si>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</si>
  <si>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</si>
  <si>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</si>
  <si>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</si>
  <si>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</si>
  <si>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</si>
  <si>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</si>
  <si>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</si>
  <si>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</si>
  <si>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</si>
  <si>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</si>
  <si>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</si>
  <si>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</si>
  <si>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</si>
  <si>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</si>
  <si>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</si>
  <si>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</si>
  <si>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</si>
  <si>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</si>
  <si>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</si>
  <si>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</si>
  <si>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</si>
  <si>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</si>
  <si>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</si>
  <si>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</si>
  <si>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</si>
  <si>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</si>
  <si>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</si>
  <si>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</si>
  <si>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</si>
  <si>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</si>
  <si>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</si>
  <si>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</si>
  <si>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</si>
  <si>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</si>
  <si>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</si>
  <si>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</si>
  <si>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</si>
  <si>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</si>
  <si>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</si>
  <si>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</si>
  <si>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</si>
  <si>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</si>
  <si>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</si>
  <si>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</si>
  <si>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</si>
  <si>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</si>
  <si>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</si>
  <si>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</si>
  <si>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</si>
  <si>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</si>
  <si>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</si>
  <si>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</si>
  <si>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</si>
  <si>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</si>
  <si>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</si>
  <si>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</si>
  <si>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</si>
  <si>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</si>
  <si>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</si>
  <si>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</si>
  <si>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</si>
  <si>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</si>
  <si>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</si>
  <si>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</si>
  <si>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</si>
  <si>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</si>
  <si>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</si>
  <si>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</si>
  <si>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</si>
  <si>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</si>
  <si>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</si>
  <si>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</si>
  <si>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</si>
  <si>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</si>
  <si>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</si>
  <si>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</si>
  <si>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</si>
  <si>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</si>
  <si>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</si>
  <si>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</si>
  <si>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</si>
  <si>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</si>
  <si>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</si>
  <si>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</si>
  <si>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</si>
  <si>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</si>
  <si>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</si>
  <si>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</si>
  <si>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</si>
  <si>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</si>
  <si>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</si>
  <si>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</si>
  <si>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</si>
  <si>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</si>
  <si>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</si>
  <si>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</si>
  <si>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</si>
  <si>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</si>
  <si>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</si>
  <si>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</si>
  <si>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</si>
  <si>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</si>
  <si>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</si>
  <si>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</si>
  <si>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</si>
  <si>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</si>
  <si>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</si>
  <si>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</si>
  <si>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</si>
  <si>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</si>
  <si>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</si>
  <si>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</si>
  <si>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</si>
  <si>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</si>
  <si>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</si>
  <si>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</si>
  <si>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</si>
  <si>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</si>
  <si>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</si>
  <si>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</si>
  <si>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</si>
  <si>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</si>
  <si>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</si>
  <si>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</si>
  <si>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</si>
  <si>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</si>
  <si>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</si>
  <si>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</si>
  <si>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</si>
  <si>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</si>
  <si>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</si>
  <si>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</si>
  <si>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</si>
  <si>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</si>
  <si>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</si>
  <si>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</si>
  <si>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</si>
  <si>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</si>
  <si>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</si>
  <si>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</si>
  <si>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</si>
  <si>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</si>
  <si>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</si>
  <si>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</si>
  <si>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</si>
  <si>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</si>
  <si>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</si>
  <si>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</si>
  <si>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</si>
  <si>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</si>
  <si>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</si>
  <si>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</si>
  <si>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</si>
  <si>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</si>
  <si>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</si>
  <si>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</si>
  <si>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</si>
  <si>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</si>
  <si>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</si>
  <si>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</si>
  <si>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</si>
  <si>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</si>
  <si>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</si>
  <si>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</si>
  <si>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</si>
  <si>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</si>
  <si>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</si>
  <si>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</si>
  <si>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</si>
  <si>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</si>
  <si>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</si>
  <si>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</si>
  <si>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</si>
  <si>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</si>
  <si>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</si>
  <si>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</si>
  <si>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</si>
  <si>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</si>
  <si>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</si>
  <si>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</si>
  <si>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</si>
  <si>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</si>
  <si>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</si>
  <si>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</si>
  <si>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</si>
  <si>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</si>
  <si>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</si>
  <si>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</si>
  <si>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</si>
  <si>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</si>
  <si>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</si>
  <si>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</si>
  <si>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</si>
  <si>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</si>
  <si>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</si>
  <si>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</si>
  <si>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</si>
  <si>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</si>
  <si>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</si>
  <si>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</si>
  <si>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</si>
  <si>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</si>
  <si>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</si>
  <si>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</si>
  <si>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</si>
  <si>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</si>
  <si>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</si>
  <si>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</si>
  <si>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</si>
  <si>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</si>
  <si>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</si>
  <si>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</si>
  <si>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</si>
  <si>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</si>
  <si>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</si>
  <si>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</si>
  <si>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</si>
  <si>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</si>
  <si>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</si>
  <si>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</si>
  <si>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</si>
  <si>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</si>
  <si>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</si>
  <si>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</si>
  <si>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</si>
  <si>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</si>
  <si>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</si>
  <si>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</si>
  <si>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</si>
  <si>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</si>
  <si>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</si>
  <si>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</si>
  <si>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</si>
  <si>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</si>
  <si>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</si>
  <si>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</si>
  <si>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</si>
  <si>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</si>
  <si>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</si>
  <si>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</si>
  <si>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</si>
  <si>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</si>
  <si>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</si>
  <si>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</si>
  <si>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</si>
  <si>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</si>
  <si>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</si>
  <si>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</si>
  <si>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</si>
  <si>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</si>
  <si>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</si>
  <si>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</si>
  <si>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</si>
  <si>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</si>
  <si>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</si>
  <si>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</si>
  <si>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</si>
  <si>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</si>
  <si>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</si>
  <si>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</si>
  <si>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</si>
  <si>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</si>
  <si>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</si>
  <si>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</si>
  <si>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</si>
  <si>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</si>
  <si>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</si>
  <si>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</si>
  <si>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</si>
  <si>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</si>
  <si>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</si>
  <si>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</si>
  <si>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</si>
  <si>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</si>
  <si>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</si>
  <si>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</si>
  <si>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</si>
  <si>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</si>
  <si>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</si>
  <si>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</si>
  <si>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</si>
  <si>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</si>
  <si>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</si>
  <si>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</si>
  <si>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</si>
  <si>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</si>
  <si>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</si>
  <si>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</si>
  <si>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</si>
  <si>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</si>
  <si>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</si>
  <si>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</si>
  <si>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</si>
  <si>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</si>
  <si>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</si>
  <si>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</si>
  <si>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</si>
  <si>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</si>
  <si>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</si>
  <si>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</si>
  <si>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</si>
  <si>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</si>
  <si>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</si>
  <si>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</si>
  <si>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</si>
  <si>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</si>
  <si>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</si>
  <si>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</si>
  <si>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</si>
  <si>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</si>
  <si>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</si>
  <si>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</si>
  <si>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</si>
  <si>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</si>
  <si>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</si>
  <si>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</si>
  <si>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</si>
  <si>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</si>
  <si>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</si>
  <si>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</si>
  <si>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</si>
  <si>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</si>
  <si>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</si>
  <si>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</si>
  <si>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</si>
  <si>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</si>
  <si>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</si>
  <si>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</si>
  <si>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</si>
  <si>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</si>
  <si>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</si>
  <si>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</si>
  <si>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</si>
  <si>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</si>
  <si>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</si>
  <si>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</si>
  <si>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</si>
  <si>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</si>
  <si>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</si>
  <si>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</si>
  <si>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</si>
  <si>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</si>
  <si>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</si>
  <si>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</si>
  <si>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</si>
  <si>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</si>
  <si>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</si>
  <si>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</si>
  <si>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</si>
  <si>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</si>
  <si>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</si>
  <si>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</si>
  <si>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</si>
  <si>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</si>
  <si>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</si>
  <si>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</si>
  <si>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</si>
  <si>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</si>
  <si>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</si>
  <si>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</si>
  <si>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</si>
  <si>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</si>
  <si>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</si>
  <si>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</si>
  <si>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</si>
  <si>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</si>
  <si>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</si>
  <si>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</si>
  <si>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</si>
  <si>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</si>
  <si>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</si>
  <si>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</si>
  <si>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</si>
  <si>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</si>
  <si>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</si>
  <si>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</si>
  <si>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</si>
  <si>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</si>
  <si>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</si>
  <si>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</si>
  <si>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</si>
  <si>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</si>
  <si>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</si>
  <si>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</si>
  <si>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</si>
  <si>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</si>
  <si>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</si>
  <si>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</si>
  <si>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</si>
  <si>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</si>
  <si>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</si>
  <si>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</si>
  <si>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</si>
  <si>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</si>
  <si>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</si>
  <si>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</si>
  <si>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</si>
  <si>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</si>
  <si>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</si>
  <si>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</si>
  <si>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</si>
  <si>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</si>
  <si>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</si>
  <si>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</si>
  <si>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</si>
  <si>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</si>
  <si>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</si>
  <si>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</si>
  <si>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</si>
  <si>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</si>
  <si>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</si>
  <si>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</si>
  <si>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</si>
  <si>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</si>
  <si>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</si>
  <si>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</si>
  <si>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</si>
  <si>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</si>
  <si>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</si>
  <si>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</si>
  <si>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</si>
  <si>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</si>
  <si>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</si>
  <si>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</si>
  <si>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</si>
  <si>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</si>
  <si>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</si>
  <si>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</si>
  <si>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</si>
  <si>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</si>
  <si>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</si>
  <si>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</si>
  <si>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</si>
  <si>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</si>
  <si>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</si>
  <si>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</si>
  <si>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</si>
  <si>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</si>
  <si>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</si>
  <si>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</si>
  <si>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</si>
  <si>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</si>
  <si>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</si>
  <si>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</si>
  <si>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</si>
  <si>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</si>
  <si>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</si>
  <si>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</si>
  <si>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</si>
  <si>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</si>
  <si>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</si>
  <si>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</si>
  <si>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</si>
  <si>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</si>
  <si>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</si>
  <si>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</si>
  <si>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</si>
  <si>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</si>
  <si>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</si>
  <si>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</si>
  <si>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</si>
  <si>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</si>
  <si>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</si>
  <si>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</si>
  <si>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</si>
  <si>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</si>
  <si>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</si>
  <si>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</si>
  <si>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</si>
  <si>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</si>
  <si>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</si>
  <si>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</si>
  <si>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</si>
  <si>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</si>
  <si>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</si>
  <si>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</si>
  <si>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</si>
  <si>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</si>
  <si>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</si>
  <si>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</si>
  <si>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</si>
  <si>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</si>
  <si>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</si>
  <si>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</si>
  <si>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</si>
  <si>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</si>
  <si>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</si>
  <si>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</si>
  <si>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</si>
  <si>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</si>
  <si>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</si>
  <si>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</si>
  <si>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</si>
  <si>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</si>
  <si>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</si>
  <si>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</si>
  <si>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</si>
  <si>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</si>
  <si>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</si>
  <si>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</si>
  <si>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</si>
  <si>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</si>
  <si>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</si>
  <si>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</si>
  <si>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</si>
  <si>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</si>
  <si>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</si>
  <si>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</si>
  <si>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</si>
  <si>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</si>
  <si>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</si>
  <si>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</si>
  <si>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</si>
  <si>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</si>
  <si>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</si>
  <si>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</si>
  <si>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</si>
  <si>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</si>
  <si>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</si>
  <si>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</si>
  <si>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</si>
  <si>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</si>
  <si>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</si>
  <si>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</si>
  <si>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</si>
  <si>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</si>
  <si>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</si>
  <si>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</si>
  <si>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</si>
  <si>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</si>
  <si>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</si>
  <si>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</si>
  <si>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</si>
  <si>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</si>
  <si>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</si>
  <si>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</si>
  <si>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</si>
  <si>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</si>
  <si>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</si>
  <si>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</si>
  <si>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</si>
  <si>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</si>
  <si>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</si>
  <si>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</si>
  <si>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</si>
  <si>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</si>
  <si>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</si>
  <si>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</si>
  <si>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</si>
  <si>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</si>
  <si>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</si>
  <si>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</si>
  <si>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</si>
  <si>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</si>
  <si>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</si>
  <si>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</si>
  <si>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</si>
  <si>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</si>
  <si>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</si>
  <si>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</si>
  <si>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</si>
  <si>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</si>
  <si>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</si>
  <si>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</si>
  <si>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</si>
  <si>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</si>
  <si>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</si>
  <si>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</si>
  <si>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</si>
  <si>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</si>
  <si>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</si>
  <si>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</si>
  <si>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</si>
  <si>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</si>
  <si>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</si>
  <si>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</si>
  <si>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</si>
  <si>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</si>
  <si>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</si>
  <si>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</si>
  <si>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</si>
  <si>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</si>
  <si>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</si>
  <si>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</si>
  <si>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</si>
  <si>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</si>
  <si>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</si>
  <si>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</si>
  <si>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</si>
  <si>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</si>
  <si>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</si>
  <si>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</si>
  <si>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</si>
  <si>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</si>
  <si>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</si>
  <si>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</si>
  <si>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</si>
  <si>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</si>
  <si>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</si>
  <si>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</si>
  <si>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</si>
  <si>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</si>
  <si>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</si>
  <si>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</si>
  <si>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</si>
  <si>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</si>
  <si>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</si>
  <si>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</si>
  <si>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</si>
  <si>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</si>
  <si>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</si>
  <si>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</si>
  <si>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</si>
  <si>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</si>
  <si>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</si>
  <si>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</si>
  <si>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</si>
  <si>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</si>
  <si>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</si>
  <si>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</si>
  <si>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</si>
  <si>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</si>
  <si>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</si>
  <si>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</si>
  <si>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</si>
  <si>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</si>
  <si>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</si>
  <si>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</si>
  <si>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</si>
  <si>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</si>
  <si>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</si>
  <si>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</si>
  <si>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</si>
  <si>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</si>
  <si>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</si>
  <si>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</si>
  <si>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</si>
  <si>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</si>
  <si>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</si>
  <si>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</si>
  <si>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</si>
  <si>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</si>
  <si>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</si>
  <si>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</si>
  <si>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</si>
  <si>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</si>
  <si>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</si>
  <si>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</si>
  <si>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</si>
  <si>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</si>
  <si>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</si>
  <si>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</si>
  <si>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</si>
  <si>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</si>
  <si>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</si>
  <si>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</si>
  <si>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</si>
  <si>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</si>
  <si>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</si>
  <si>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</si>
  <si>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</si>
  <si>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</si>
  <si>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</si>
  <si>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</si>
  <si>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</si>
  <si>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</si>
  <si>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</si>
  <si>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</si>
  <si>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</si>
  <si>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</si>
  <si>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</si>
  <si>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</si>
  <si>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</si>
  <si>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</si>
  <si>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</si>
  <si>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</si>
  <si>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</si>
  <si>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</si>
  <si>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</si>
  <si>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</si>
  <si>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</si>
  <si>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</si>
  <si>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</si>
  <si>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</si>
  <si>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</si>
  <si>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</si>
  <si>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</si>
  <si>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</si>
  <si>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</si>
  <si>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</si>
  <si>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</si>
  <si>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</si>
  <si>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</si>
  <si>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</si>
  <si>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</si>
  <si>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</si>
  <si>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</si>
  <si>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</si>
  <si>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</si>
  <si>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</si>
  <si>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</si>
  <si>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</si>
  <si>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</si>
  <si>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</si>
  <si>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</si>
  <si>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</si>
  <si>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</si>
  <si>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</si>
  <si>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</si>
  <si>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</si>
  <si>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</si>
  <si>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</si>
  <si>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</si>
  <si>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</si>
  <si>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</si>
  <si>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</si>
  <si>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</si>
  <si>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</si>
  <si>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</si>
  <si>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</si>
  <si>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</si>
  <si>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</si>
  <si>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</si>
  <si>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</si>
  <si>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</si>
  <si>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</si>
  <si>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</si>
  <si>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</si>
  <si>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</si>
  <si>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</si>
  <si>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</si>
  <si>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</si>
  <si>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</si>
  <si>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</si>
  <si>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</si>
  <si>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</si>
  <si>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</si>
  <si>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</si>
  <si>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</si>
  <si>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</si>
  <si>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</si>
  <si>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</si>
  <si>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</si>
  <si>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</si>
  <si>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</si>
  <si>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</si>
  <si>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</si>
  <si>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</si>
  <si>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</si>
  <si>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</si>
  <si>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</si>
  <si>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</si>
  <si>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</si>
  <si>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</si>
  <si>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</si>
  <si>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</si>
  <si>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</si>
  <si>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</si>
  <si>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</si>
  <si>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</si>
  <si>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</si>
  <si>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</si>
  <si>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</si>
  <si>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</si>
  <si>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</si>
  <si>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</si>
  <si>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</si>
  <si>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</si>
  <si>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</si>
  <si>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</si>
  <si>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</si>
  <si>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</si>
  <si>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</si>
  <si>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</si>
  <si>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</si>
  <si>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</si>
  <si>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</si>
  <si>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</si>
  <si>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</si>
  <si>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</si>
  <si>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</si>
  <si>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</si>
  <si>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</si>
  <si>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</si>
  <si>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</si>
  <si>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</si>
  <si>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</si>
  <si>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</si>
  <si>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</si>
  <si>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</si>
  <si>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</si>
  <si>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</si>
  <si>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</si>
  <si>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</si>
  <si>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</si>
  <si>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</si>
  <si>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</si>
  <si>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</si>
  <si>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</si>
  <si>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</si>
  <si>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</si>
  <si>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</si>
  <si>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</si>
  <si>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</si>
  <si>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</si>
  <si>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</si>
  <si>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</si>
  <si>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</si>
  <si>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</si>
  <si>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</si>
  <si>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</si>
  <si>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</si>
  <si>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</si>
  <si>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</si>
  <si>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</si>
  <si>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</si>
  <si>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</si>
  <si>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</si>
  <si>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</si>
  <si>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</si>
  <si>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</si>
  <si>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</si>
  <si>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</si>
  <si>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</si>
  <si>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</si>
  <si>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</si>
  <si>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</si>
  <si>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</si>
  <si>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</si>
  <si>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</si>
  <si>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</si>
  <si>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</si>
  <si>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</si>
  <si>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</si>
  <si>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</si>
  <si>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</si>
  <si>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</si>
  <si>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</si>
  <si>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</si>
  <si>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</si>
  <si>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</si>
  <si>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</si>
  <si>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</si>
  <si>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</si>
  <si>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</si>
  <si>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</si>
  <si>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</si>
  <si>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</si>
  <si>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</si>
  <si>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</si>
  <si>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</si>
  <si>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</si>
  <si>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</si>
  <si>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</si>
  <si>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</si>
  <si>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</si>
  <si>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</si>
  <si>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</si>
  <si>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</si>
  <si>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</si>
  <si>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</si>
  <si>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</si>
  <si>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</si>
  <si>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</si>
  <si>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</si>
  <si>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</si>
  <si>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</si>
  <si>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</si>
  <si>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</si>
  <si>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</si>
  <si>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</si>
  <si>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</si>
  <si>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</si>
  <si>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</si>
  <si>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</si>
  <si>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</si>
  <si>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</si>
  <si>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</si>
  <si>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</si>
  <si>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</si>
  <si>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</si>
  <si>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</si>
  <si>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</si>
  <si>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</si>
  <si>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</si>
  <si>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</si>
  <si>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</si>
  <si>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</si>
  <si>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</si>
  <si>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</si>
  <si>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</si>
  <si>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</si>
  <si>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</si>
  <si>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</si>
  <si>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</si>
  <si>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</si>
  <si>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</si>
  <si>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</si>
  <si>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</si>
  <si>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</si>
  <si>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</si>
  <si>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</si>
  <si>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</si>
  <si>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</si>
  <si>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</si>
  <si>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</si>
  <si>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</si>
  <si>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</si>
  <si>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</si>
  <si>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</si>
  <si>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</si>
  <si>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</si>
  <si>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</si>
  <si>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</si>
  <si>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</si>
  <si>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</si>
  <si>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</si>
  <si>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</si>
  <si>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</si>
  <si>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</si>
  <si>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</si>
  <si>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</si>
  <si>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</si>
  <si>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</si>
  <si>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</si>
  <si>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</si>
  <si>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</si>
  <si>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</si>
  <si>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</si>
  <si>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</si>
  <si>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</si>
  <si>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</si>
  <si>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</si>
  <si>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</si>
  <si>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</si>
  <si>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</si>
  <si>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</si>
  <si>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</si>
  <si>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</si>
  <si>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</si>
  <si>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</si>
  <si>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</si>
  <si>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</si>
  <si>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</si>
  <si>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</si>
  <si>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</si>
  <si>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</si>
  <si>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</si>
  <si>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</si>
  <si>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</si>
  <si>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</si>
  <si>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</si>
  <si>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</si>
  <si>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</si>
  <si>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</si>
  <si>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</si>
  <si>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</si>
  <si>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</si>
  <si>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</si>
  <si>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</si>
  <si>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</si>
  <si>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</si>
  <si>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</si>
  <si>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</si>
  <si>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</si>
  <si>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</si>
  <si>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</si>
  <si>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</si>
  <si>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</si>
  <si>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</si>
  <si>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</si>
  <si>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</si>
  <si>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</si>
  <si>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</si>
  <si>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</si>
  <si>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</si>
  <si>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</si>
  <si>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</si>
  <si>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</si>
  <si>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</si>
  <si>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</si>
  <si>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</si>
  <si>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</si>
  <si>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</si>
  <si>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</si>
  <si>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</si>
  <si>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</si>
  <si>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</si>
  <si>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</si>
  <si>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</si>
  <si>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</si>
  <si>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</si>
  <si>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</si>
  <si>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</si>
  <si>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</si>
  <si>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</si>
  <si>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</si>
  <si>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</si>
  <si>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</si>
  <si>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</si>
  <si>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</si>
  <si>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</si>
  <si>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</si>
  <si>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</si>
  <si>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</si>
  <si>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</si>
  <si>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</si>
  <si>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</si>
  <si>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</si>
  <si>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</si>
  <si>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</si>
  <si>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</si>
  <si>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</si>
  <si>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</si>
  <si>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</si>
  <si>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</si>
  <si>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</si>
  <si>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</si>
  <si>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</si>
  <si>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</si>
  <si>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</si>
  <si>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</si>
  <si>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</si>
  <si>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</si>
  <si>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</si>
  <si>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</si>
  <si>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</si>
  <si>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</si>
  <si>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</si>
  <si>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</si>
  <si>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</si>
  <si>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</si>
  <si>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</si>
  <si>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</si>
  <si>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</si>
  <si>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</si>
  <si>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</si>
  <si>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</si>
  <si>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</si>
  <si>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</si>
  <si>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</si>
  <si>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</si>
  <si>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</si>
  <si>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</si>
  <si>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</si>
  <si>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</si>
  <si>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</si>
  <si>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</si>
  <si>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</si>
  <si>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</si>
  <si>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</si>
  <si>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</si>
  <si>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</si>
  <si>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</si>
  <si>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</si>
  <si>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</si>
  <si>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</si>
  <si>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</si>
  <si>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</si>
  <si>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</si>
  <si>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</si>
  <si>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</si>
  <si>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</si>
  <si>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</si>
  <si>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</si>
  <si>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</si>
  <si>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</si>
  <si>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</si>
  <si>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</si>
  <si>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</si>
  <si>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</si>
  <si>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</si>
  <si>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</si>
  <si>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</si>
  <si>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</si>
  <si>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</si>
  <si>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</si>
  <si>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</si>
  <si>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</si>
  <si>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</si>
  <si>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</si>
  <si>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</si>
  <si>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</si>
  <si>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</si>
  <si>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</si>
  <si>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</si>
  <si>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</si>
  <si>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</si>
  <si>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</si>
  <si>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</si>
  <si>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</si>
  <si>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</si>
  <si>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</si>
  <si>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</si>
  <si>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</si>
  <si>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</si>
  <si>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</si>
  <si>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</si>
  <si>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</si>
  <si>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</si>
  <si>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</si>
  <si>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</si>
  <si>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</si>
  <si>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</si>
  <si>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</si>
  <si>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</si>
  <si>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</si>
  <si>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</si>
  <si>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</si>
  <si>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</si>
  <si>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</si>
  <si>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</si>
  <si>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</si>
  <si>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</si>
  <si>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</si>
  <si>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</si>
  <si>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</si>
  <si>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</si>
  <si>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</si>
  <si>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</si>
  <si>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</si>
  <si>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</si>
  <si>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</si>
  <si>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</si>
  <si>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</si>
  <si>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</si>
  <si>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</si>
  <si>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</si>
  <si>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</si>
  <si>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</si>
  <si>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</si>
  <si>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</si>
  <si>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</si>
  <si>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</si>
  <si>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</si>
  <si>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</si>
  <si>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</si>
  <si>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</si>
  <si>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</si>
  <si>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</si>
  <si>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</si>
  <si>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</si>
  <si>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</si>
  <si>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</si>
  <si>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</si>
  <si>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</si>
  <si>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</si>
  <si>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</si>
  <si>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</si>
  <si>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</si>
  <si>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</si>
  <si>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</si>
  <si>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</si>
  <si>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</si>
  <si>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</si>
  <si>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</si>
  <si>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</si>
  <si>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</si>
  <si>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</si>
  <si>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</si>
  <si>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</si>
  <si>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</si>
  <si>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</si>
  <si>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</si>
  <si>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</si>
  <si>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</si>
  <si>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</si>
  <si>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</si>
  <si>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</si>
  <si>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</si>
  <si>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</si>
  <si>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</si>
  <si>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</si>
  <si>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</si>
  <si>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</si>
  <si>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</si>
  <si>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</si>
  <si>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</si>
  <si>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</si>
  <si>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</si>
  <si>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</si>
  <si>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</si>
  <si>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</si>
  <si>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</si>
  <si>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</si>
  <si>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</si>
  <si>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</si>
  <si>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</si>
  <si>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</si>
  <si>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</si>
  <si>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</si>
  <si>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</si>
  <si>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</si>
  <si>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</si>
  <si>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</si>
  <si>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</si>
  <si>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</si>
  <si>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</si>
  <si>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</si>
  <si>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</si>
  <si>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</si>
  <si>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</si>
  <si>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</si>
  <si>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</si>
  <si>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</si>
  <si>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</si>
  <si>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</si>
  <si>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</si>
  <si>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</si>
  <si>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</si>
  <si>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</si>
  <si>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</si>
  <si>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</si>
  <si>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</si>
  <si>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</si>
  <si>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</si>
  <si>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</si>
  <si>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</si>
  <si>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</si>
  <si>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</si>
  <si>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</si>
  <si>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</si>
  <si>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</si>
  <si>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</si>
  <si>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</si>
  <si>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</si>
  <si>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</si>
  <si>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</si>
  <si>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</si>
  <si>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</si>
  <si>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</si>
  <si>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</si>
  <si>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</si>
  <si>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</si>
  <si>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</si>
  <si>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</si>
  <si>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</si>
  <si>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</si>
  <si>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</si>
  <si>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</si>
  <si>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</si>
  <si>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</si>
  <si>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</si>
  <si>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</si>
  <si>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</si>
  <si>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</si>
  <si>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</si>
  <si>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</si>
  <si>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</si>
  <si>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</si>
  <si>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</si>
  <si>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</si>
  <si>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</si>
  <si>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</si>
  <si>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</si>
  <si>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</si>
  <si>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</si>
  <si>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</si>
  <si>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</si>
  <si>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</si>
  <si>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</si>
  <si>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</si>
  <si>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</si>
  <si>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</si>
  <si>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</si>
  <si>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</si>
  <si>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</si>
  <si>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</si>
  <si>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</si>
  <si>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</si>
  <si>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</si>
  <si>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</si>
  <si>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</si>
  <si>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</si>
  <si>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</si>
  <si>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</si>
  <si>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</si>
  <si>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</si>
  <si>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</si>
  <si>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</si>
  <si>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</si>
  <si>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</si>
  <si>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</si>
  <si>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</si>
  <si>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</si>
  <si>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</si>
  <si>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</si>
  <si>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</si>
  <si>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</si>
  <si>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</si>
  <si>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</si>
  <si>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</si>
  <si>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</si>
  <si>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</si>
  <si>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</si>
  <si>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</si>
  <si>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</si>
  <si>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</si>
  <si>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</si>
  <si>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</si>
  <si>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</si>
  <si>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</si>
  <si>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</si>
  <si>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</si>
  <si>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</si>
  <si>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</si>
  <si>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</si>
  <si>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</si>
  <si>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</si>
  <si>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</si>
  <si>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</si>
  <si>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</si>
  <si>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</si>
  <si>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</si>
  <si>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</si>
  <si>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</si>
  <si>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</si>
  <si>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</si>
  <si>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</si>
  <si>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</si>
  <si>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</si>
  <si>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</si>
  <si>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</si>
  <si>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</si>
  <si>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</si>
  <si>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</si>
  <si>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</si>
  <si>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</si>
  <si>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</si>
  <si>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</si>
  <si>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</si>
  <si>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</si>
  <si>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</si>
  <si>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</si>
  <si>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</si>
  <si>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</si>
  <si>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</si>
  <si>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</si>
  <si>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</si>
  <si>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</si>
  <si>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</si>
  <si>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</si>
  <si>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</si>
  <si>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</si>
  <si>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</si>
  <si>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</si>
  <si>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</si>
  <si>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</si>
  <si>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</si>
  <si>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</si>
  <si>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</si>
  <si>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</si>
  <si>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</si>
  <si>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</si>
  <si>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</si>
  <si>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</si>
  <si>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</si>
  <si>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</si>
  <si>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</si>
  <si>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</si>
  <si>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</si>
  <si>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</si>
  <si>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</si>
  <si>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</si>
  <si>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</si>
  <si>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</si>
  <si>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</si>
  <si>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</si>
  <si>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</si>
  <si>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</si>
  <si>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</si>
  <si>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</si>
  <si>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</si>
  <si>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</si>
  <si>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</si>
  <si>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</si>
  <si>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</si>
  <si>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</si>
  <si>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</si>
  <si>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</si>
  <si>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</si>
  <si>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</si>
  <si>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</si>
  <si>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</si>
  <si>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</si>
  <si>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</si>
  <si>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</si>
  <si>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</si>
  <si>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</si>
  <si>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</si>
  <si>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</si>
  <si>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</si>
  <si>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</si>
  <si>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</si>
  <si>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</si>
  <si>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</si>
  <si>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</si>
  <si>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</si>
  <si>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</si>
  <si>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</si>
  <si>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</si>
  <si>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</si>
  <si>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</si>
  <si>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</si>
  <si>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</si>
  <si>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</si>
  <si>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</si>
  <si>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</si>
  <si>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</si>
  <si>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</si>
  <si>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</si>
  <si>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</si>
  <si>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</si>
  <si>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</si>
  <si>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</si>
  <si>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</si>
  <si>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</si>
  <si>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</si>
  <si>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</si>
  <si>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</si>
  <si>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</si>
  <si>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</si>
  <si>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</si>
  <si>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</si>
  <si>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</si>
  <si>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</si>
  <si>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</si>
  <si>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</si>
  <si>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</si>
  <si>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</si>
  <si>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</si>
  <si>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</si>
  <si>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</si>
  <si>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</si>
  <si>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</si>
  <si>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</si>
  <si>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</si>
  <si>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</si>
  <si>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</si>
  <si>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</si>
  <si>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</si>
  <si>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</si>
  <si>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</si>
  <si>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</si>
  <si>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</si>
  <si>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</si>
  <si>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</si>
  <si>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</si>
  <si>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</si>
  <si>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</si>
  <si>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</si>
  <si>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</si>
  <si>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</si>
  <si>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</si>
  <si>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</si>
  <si>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</si>
  <si>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</si>
  <si>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</si>
  <si>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</si>
  <si>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</si>
  <si>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</si>
  <si>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</si>
  <si>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</si>
  <si>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</si>
  <si>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</si>
  <si>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</si>
  <si>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</si>
  <si>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</si>
  <si>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</si>
  <si>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</si>
  <si>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</si>
  <si>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</si>
  <si>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</si>
  <si>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</si>
  <si>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</si>
  <si>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</si>
  <si>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</si>
  <si>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</si>
  <si>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</si>
  <si>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</si>
  <si>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</si>
  <si>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</si>
  <si>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</si>
  <si>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</si>
  <si>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</si>
  <si>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</si>
  <si>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</si>
  <si>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</si>
  <si>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</si>
  <si>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</si>
  <si>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</si>
  <si>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</si>
  <si>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</si>
  <si>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</si>
  <si>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</si>
  <si>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</si>
  <si>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</si>
  <si>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</si>
  <si>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</si>
  <si>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</si>
  <si>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</si>
  <si>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</si>
  <si>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</si>
  <si>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</si>
  <si>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</si>
  <si>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</si>
  <si>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</si>
  <si>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</si>
  <si>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</si>
  <si>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</si>
  <si>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</si>
  <si>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</si>
  <si>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</si>
  <si>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</si>
  <si>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</si>
  <si>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</si>
  <si>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</si>
  <si>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</si>
  <si>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</si>
  <si>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</si>
  <si>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</si>
  <si>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</si>
  <si>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</si>
  <si>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</si>
  <si>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</si>
  <si>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</si>
  <si>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</si>
  <si>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</si>
  <si>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</si>
  <si>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</si>
  <si>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</si>
  <si>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</si>
  <si>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</si>
  <si>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</si>
  <si>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</si>
  <si>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</si>
  <si>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</si>
  <si>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</si>
  <si>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</si>
  <si>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</si>
  <si>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</si>
  <si>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</si>
  <si>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</si>
  <si>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</si>
  <si>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</si>
  <si>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</si>
  <si>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</si>
  <si>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</si>
  <si>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</si>
  <si>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</si>
  <si>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</si>
  <si>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</si>
  <si>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</si>
  <si>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</si>
  <si>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</si>
  <si>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</si>
  <si>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</si>
  <si>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</si>
  <si>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</si>
  <si>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</si>
  <si>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</si>
  <si>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</si>
  <si>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</si>
  <si>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</si>
  <si>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</si>
  <si>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</si>
  <si>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</si>
  <si>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</si>
  <si>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</si>
  <si>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</si>
  <si>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</si>
  <si>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</si>
  <si>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</si>
  <si>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</si>
  <si>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</si>
  <si>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</si>
  <si>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</si>
  <si>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</si>
  <si>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</si>
  <si>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</si>
  <si>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</si>
  <si>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</si>
  <si>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</si>
  <si>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</si>
  <si>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</si>
  <si>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</si>
  <si>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</si>
  <si>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</si>
  <si>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</si>
  <si>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</si>
  <si>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</si>
  <si>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</si>
  <si>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</si>
  <si>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</si>
  <si>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</si>
  <si>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</si>
  <si>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</si>
  <si>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</si>
  <si>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</si>
  <si>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</si>
  <si>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</si>
  <si>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</si>
  <si>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</si>
  <si>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</si>
  <si>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</si>
  <si>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</si>
  <si>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</si>
  <si>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</si>
  <si>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</si>
  <si>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</si>
  <si>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</si>
  <si>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</si>
  <si>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</si>
  <si>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</si>
  <si>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</si>
  <si>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</si>
  <si>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</si>
  <si>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</si>
  <si>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</si>
  <si>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</si>
  <si>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</si>
  <si>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</si>
  <si>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</si>
  <si>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</si>
  <si>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</si>
  <si>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</si>
  <si>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</si>
  <si>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</si>
  <si>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</si>
  <si>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</si>
  <si>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</si>
  <si>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</si>
  <si>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</si>
  <si>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</si>
  <si>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</si>
  <si>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</si>
  <si>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</si>
  <si>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</si>
  <si>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</si>
  <si>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</si>
  <si>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</si>
  <si>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</si>
  <si>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</si>
  <si>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</si>
  <si>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</si>
  <si>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</si>
  <si>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</si>
  <si>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</si>
  <si>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</si>
  <si>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</si>
  <si>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</si>
  <si>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</si>
  <si>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</si>
  <si>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</si>
  <si>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</si>
  <si>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</si>
  <si>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</si>
  <si>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</si>
  <si>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</si>
  <si>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</si>
  <si>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</si>
  <si>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</si>
  <si>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</si>
  <si>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</si>
  <si>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</si>
  <si>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</si>
  <si>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</si>
  <si>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</si>
  <si>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</si>
  <si>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</si>
  <si>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</si>
  <si>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</si>
  <si>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</si>
  <si>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</si>
  <si>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</si>
  <si>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</si>
  <si>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</si>
  <si>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</si>
  <si>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</si>
  <si>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</si>
  <si>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</si>
  <si>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</si>
  <si>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</si>
  <si>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</si>
  <si>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</si>
  <si>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</si>
  <si>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</si>
  <si>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</si>
  <si>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</si>
  <si>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</si>
  <si>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</si>
  <si>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</si>
  <si>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</si>
  <si>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</si>
  <si>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</si>
  <si>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</si>
  <si>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</si>
  <si>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</si>
  <si>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</si>
  <si>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</si>
  <si>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</si>
  <si>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</si>
  <si>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</si>
  <si>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</si>
  <si>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</si>
  <si>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</si>
  <si>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</si>
  <si>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</si>
  <si>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</si>
  <si>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</si>
  <si>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</si>
  <si>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</si>
  <si>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</si>
  <si>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</si>
  <si>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</si>
  <si>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</si>
  <si>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</si>
  <si>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</si>
  <si>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</si>
  <si>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</si>
  <si>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</si>
  <si>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</si>
  <si>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</si>
  <si>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</si>
  <si>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</si>
  <si>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</si>
  <si>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</si>
  <si>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</si>
  <si>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</si>
  <si>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</si>
  <si>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</si>
  <si>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</si>
  <si>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</si>
  <si>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</si>
  <si>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</si>
  <si>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</si>
  <si>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</si>
  <si>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</si>
  <si>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</si>
  <si>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</si>
  <si>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</si>
  <si>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</si>
  <si>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</si>
  <si>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</si>
  <si>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</si>
  <si>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</si>
  <si>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</si>
  <si>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</si>
  <si>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</si>
  <si>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</si>
  <si>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</si>
  <si>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</si>
  <si>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</si>
  <si>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</si>
  <si>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</si>
  <si>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</si>
  <si>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</si>
  <si>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</si>
  <si>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</si>
  <si>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</si>
  <si>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</si>
  <si>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</si>
  <si>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</si>
  <si>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</si>
  <si>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</si>
  <si>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</si>
  <si>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</si>
  <si>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</si>
  <si>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</si>
  <si>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</si>
  <si>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</si>
  <si>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</si>
  <si>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</si>
  <si>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</si>
  <si>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</si>
  <si>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</si>
  <si>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</si>
  <si>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</si>
  <si>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</si>
  <si>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</si>
  <si>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</si>
  <si>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</si>
  <si>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</si>
  <si>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</si>
  <si>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</si>
  <si>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</si>
  <si>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</si>
  <si>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</si>
  <si>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</si>
  <si>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</si>
  <si>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</si>
  <si>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</si>
  <si>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</si>
  <si>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</si>
  <si>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</si>
  <si>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</si>
  <si>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</si>
  <si>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</si>
  <si>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</si>
  <si>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</si>
  <si>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</si>
  <si>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</si>
  <si>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</si>
  <si>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</si>
  <si>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</si>
  <si>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</si>
  <si>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</si>
  <si>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</si>
  <si>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</si>
  <si>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</si>
  <si>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</si>
  <si>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</si>
  <si>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</si>
  <si>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</si>
  <si>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</si>
  <si>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</si>
  <si>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</si>
  <si>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</si>
  <si>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</si>
  <si>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</si>
  <si>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</si>
  <si>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</si>
  <si>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</si>
  <si>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</si>
  <si>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</si>
  <si>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</si>
  <si>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</si>
  <si>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</si>
  <si>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</si>
  <si>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</si>
  <si>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</si>
  <si>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</si>
  <si>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</si>
  <si>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</si>
  <si>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</si>
  <si>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</si>
  <si>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</si>
  <si>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</si>
  <si>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</si>
  <si>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</si>
  <si>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</si>
  <si>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</si>
  <si>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</si>
  <si>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</si>
  <si>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</si>
  <si>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</si>
  <si>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</si>
  <si>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</si>
  <si>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</si>
  <si>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</si>
  <si>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</si>
  <si>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</si>
  <si>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</si>
  <si>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</si>
  <si>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</si>
  <si>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</si>
  <si>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</si>
  <si>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</si>
  <si>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</si>
  <si>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</si>
  <si>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</si>
  <si>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</si>
  <si>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</si>
  <si>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</si>
  <si>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</si>
  <si>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</si>
  <si>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</si>
  <si>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</si>
  <si>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</si>
  <si>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</si>
  <si>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</si>
  <si>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</si>
  <si>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</si>
  <si>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</si>
  <si>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</si>
  <si>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</si>
  <si>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</si>
  <si>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</si>
  <si>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</si>
  <si>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</si>
  <si>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</si>
  <si>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</si>
  <si>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</si>
  <si>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</si>
  <si>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</si>
  <si>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</si>
  <si>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</si>
  <si>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</si>
  <si>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</si>
  <si>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</si>
  <si>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</si>
  <si>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</si>
  <si>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</si>
  <si>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</si>
  <si>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</si>
  <si>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</si>
  <si>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</si>
  <si>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</si>
  <si>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</si>
  <si>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</si>
  <si>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</si>
  <si>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</si>
  <si>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</si>
  <si>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</si>
  <si>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</si>
  <si>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</si>
  <si>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</si>
  <si>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</si>
  <si>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</si>
  <si>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</si>
  <si>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</si>
  <si>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</si>
  <si>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</si>
  <si>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</si>
  <si>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</si>
  <si>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</si>
  <si>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</si>
  <si>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</si>
  <si>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</si>
  <si>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</si>
  <si>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</si>
  <si>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</si>
  <si>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</si>
  <si>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</si>
  <si>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</si>
  <si>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</si>
  <si>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</si>
  <si>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</si>
  <si>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</si>
  <si>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</si>
  <si>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</si>
  <si>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</si>
  <si>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</si>
  <si>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</si>
  <si>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</si>
  <si>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</si>
  <si>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</si>
  <si>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</si>
  <si>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</si>
  <si>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</si>
  <si>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</si>
  <si>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</si>
  <si>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</si>
  <si>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</si>
  <si>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</si>
  <si>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</si>
  <si>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</si>
  <si>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</si>
  <si>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</si>
  <si>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</si>
  <si>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</si>
  <si>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</si>
  <si>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</si>
  <si>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</si>
  <si>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</si>
  <si>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</si>
  <si>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</si>
  <si>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</si>
  <si>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</si>
  <si>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</si>
  <si>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</si>
  <si>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</si>
  <si>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</si>
  <si>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</si>
  <si>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</si>
  <si>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</si>
  <si>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</si>
  <si>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</si>
  <si>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</si>
  <si>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</si>
  <si>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</si>
  <si>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</si>
  <si>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</si>
  <si>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</si>
  <si>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</si>
  <si>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</si>
  <si>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</si>
  <si>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</si>
  <si>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</si>
  <si>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</si>
  <si>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</si>
  <si>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</si>
  <si>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</si>
  <si>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</si>
  <si>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</si>
  <si>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</si>
  <si>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</si>
  <si>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</si>
  <si>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</si>
  <si>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</si>
  <si>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</si>
  <si>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</si>
  <si>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</si>
  <si>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</si>
  <si>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</si>
  <si>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</si>
  <si>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</si>
  <si>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</si>
  <si>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</si>
  <si>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</si>
  <si>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</si>
  <si>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</si>
  <si>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</si>
  <si>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</si>
  <si>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</si>
  <si>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</si>
  <si>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</si>
  <si>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</si>
  <si>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</si>
  <si>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</si>
  <si>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</si>
  <si>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</si>
  <si>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</si>
  <si>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</si>
  <si>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</si>
  <si>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</si>
  <si>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</si>
  <si>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</si>
  <si>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</si>
  <si>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</si>
  <si>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</si>
  <si>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</si>
  <si>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</si>
  <si>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</si>
  <si>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</si>
  <si>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</si>
  <si>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</si>
  <si>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</si>
  <si>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</si>
  <si>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</si>
  <si>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</si>
  <si>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</si>
  <si>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</si>
  <si>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</si>
  <si>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</si>
  <si>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</si>
  <si>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</si>
  <si>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</si>
  <si>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</si>
  <si>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</si>
  <si>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</si>
  <si>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</si>
  <si>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</si>
  <si>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</si>
  <si>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</si>
  <si>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</si>
  <si>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</si>
  <si>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</si>
  <si>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</si>
  <si>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</si>
  <si>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</si>
  <si>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</si>
  <si>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</si>
  <si>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</si>
  <si>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</si>
  <si>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</si>
  <si>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</si>
  <si>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</si>
  <si>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</si>
  <si>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</si>
  <si>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</si>
  <si>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</si>
  <si>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</si>
  <si>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</si>
  <si>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</si>
  <si>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</si>
  <si>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</si>
  <si>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</si>
  <si>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</si>
  <si>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</si>
  <si>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</si>
  <si>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</si>
  <si>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</si>
  <si>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</si>
  <si>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</si>
  <si>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</si>
  <si>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</si>
  <si>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</si>
  <si>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</si>
  <si>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</si>
  <si>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</si>
  <si>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</si>
  <si>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</si>
  <si>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</si>
  <si>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</si>
  <si>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</si>
  <si>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</si>
  <si>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</si>
  <si>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</si>
  <si>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</si>
  <si>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</si>
  <si>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</si>
  <si>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</si>
  <si>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</si>
  <si>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</si>
  <si>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</si>
  <si>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</si>
  <si>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</si>
  <si>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</si>
  <si>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</si>
  <si>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</si>
  <si>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</si>
  <si>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</si>
  <si>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</si>
  <si>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</si>
  <si>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</si>
  <si>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</si>
  <si>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</si>
  <si>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</si>
  <si>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</si>
  <si>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</si>
  <si>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</si>
  <si>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</si>
  <si>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</si>
  <si>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</si>
  <si>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</si>
  <si>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</si>
  <si>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</si>
  <si>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</si>
  <si>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</si>
  <si>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</si>
  <si>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</si>
  <si>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</si>
  <si>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</si>
  <si>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</si>
  <si>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</si>
  <si>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</si>
  <si>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</si>
  <si>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</si>
  <si>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</si>
  <si>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</si>
  <si>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</si>
  <si>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</si>
  <si>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</si>
  <si>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</si>
  <si>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</si>
  <si>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</si>
  <si>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</si>
  <si>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</si>
  <si>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</si>
  <si>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</si>
  <si>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</si>
  <si>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</si>
  <si>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</si>
  <si>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</si>
  <si>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</si>
  <si>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</si>
  <si>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</si>
  <si>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</si>
  <si>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</si>
  <si>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</si>
  <si>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</si>
  <si>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</si>
  <si>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</si>
  <si>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</si>
  <si>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</si>
  <si>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</si>
  <si>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</si>
  <si>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</si>
  <si>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</si>
  <si>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</si>
  <si>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</si>
  <si>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</si>
  <si>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</si>
  <si>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</si>
  <si>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</si>
  <si>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</si>
  <si>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</si>
  <si>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</si>
  <si>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</si>
  <si>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</si>
  <si>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</si>
  <si>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</si>
  <si>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</si>
  <si>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</si>
  <si>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</si>
  <si>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</si>
  <si>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</si>
  <si>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</si>
  <si>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</si>
  <si>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</si>
  <si>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</si>
  <si>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</si>
  <si>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</si>
  <si>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</si>
  <si>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</si>
  <si>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</si>
  <si>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</si>
  <si>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</si>
  <si>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</si>
  <si>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</si>
  <si>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</si>
  <si>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</si>
  <si>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</si>
  <si>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</si>
  <si>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</si>
  <si>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</si>
  <si>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</si>
  <si>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</si>
  <si>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</si>
  <si>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</si>
  <si>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</si>
  <si>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</si>
  <si>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</si>
  <si>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</si>
  <si>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</si>
  <si>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</si>
  <si>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</si>
  <si>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</si>
  <si>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</si>
  <si>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</si>
  <si>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</si>
  <si>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</si>
  <si>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</si>
  <si>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</si>
  <si>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</si>
  <si>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</si>
  <si>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</si>
  <si>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</si>
  <si>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</si>
  <si>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</si>
  <si>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</si>
  <si>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</si>
  <si>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</si>
  <si>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</si>
  <si>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</si>
  <si>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</si>
  <si>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</si>
  <si>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</si>
  <si>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</si>
  <si>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</si>
  <si>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</si>
  <si>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</si>
  <si>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</si>
  <si>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</si>
  <si>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</si>
  <si>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</si>
  <si>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</si>
  <si>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</si>
  <si>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</si>
  <si>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</si>
  <si>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</si>
  <si>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</si>
  <si>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</si>
  <si>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</si>
  <si>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</si>
  <si>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</si>
  <si>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</si>
  <si>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</si>
  <si>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</si>
  <si>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</si>
  <si>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</si>
  <si>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</si>
  <si>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</si>
  <si>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</si>
  <si>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</si>
  <si>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</si>
  <si>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</si>
  <si>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</si>
  <si>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</si>
  <si>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</si>
  <si>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</si>
  <si>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</si>
  <si>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</si>
  <si>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</si>
  <si>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</si>
  <si>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</si>
  <si>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</si>
  <si>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</si>
  <si>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</si>
  <si>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</si>
  <si>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</si>
  <si>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</si>
  <si>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</si>
  <si>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</si>
  <si>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</si>
  <si>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</si>
  <si>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</si>
  <si>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</si>
  <si>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</si>
  <si>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</si>
  <si>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</si>
  <si>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</si>
  <si>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</si>
  <si>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</si>
  <si>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</si>
  <si>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</si>
  <si>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</si>
  <si>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</si>
  <si>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</si>
  <si>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</si>
  <si>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</si>
  <si>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</si>
  <si>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</si>
  <si>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</si>
  <si>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</si>
  <si>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</si>
  <si>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</si>
  <si>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</si>
  <si>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</si>
  <si>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</si>
  <si>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</si>
  <si>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</si>
  <si>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</si>
  <si>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</si>
  <si>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</si>
  <si>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</si>
  <si>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</si>
  <si>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</si>
  <si>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</si>
  <si>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</si>
  <si>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</si>
  <si>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</si>
  <si>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</si>
  <si>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</si>
  <si>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</si>
  <si>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</si>
  <si>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</si>
  <si>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</si>
  <si>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</si>
  <si>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</si>
  <si>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</si>
  <si>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</si>
  <si>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</si>
  <si>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</si>
  <si>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</si>
  <si>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</si>
  <si>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</si>
  <si>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</si>
  <si>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</si>
  <si>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</si>
  <si>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</si>
  <si>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</si>
  <si>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</si>
  <si>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</si>
  <si>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</si>
  <si>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</si>
  <si>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</si>
  <si>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</si>
  <si>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</si>
  <si>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</si>
  <si>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</si>
  <si>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</si>
  <si>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</si>
  <si>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</si>
  <si>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</si>
  <si>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</si>
  <si>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</si>
  <si>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</si>
  <si>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</si>
  <si>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</si>
  <si>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</si>
  <si>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</si>
  <si>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</si>
  <si>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</si>
  <si>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</si>
  <si>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</si>
  <si>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</si>
  <si>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</si>
  <si>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</si>
  <si>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</si>
  <si>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</si>
  <si>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</si>
  <si>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</si>
  <si>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</si>
  <si>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</si>
  <si>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</si>
  <si>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</si>
  <si>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</si>
  <si>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</si>
  <si>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</si>
  <si>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</si>
  <si>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</si>
  <si>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</si>
  <si>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</si>
  <si>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</si>
  <si>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</si>
  <si>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</si>
  <si>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</si>
  <si>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</si>
  <si>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</si>
  <si>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</si>
  <si>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</si>
  <si>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</si>
  <si>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</si>
  <si>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</si>
  <si>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</si>
  <si>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</si>
  <si>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</si>
  <si>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</si>
  <si>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</si>
  <si>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</si>
  <si>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</si>
  <si>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</si>
  <si>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</si>
  <si>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</si>
  <si>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</si>
  <si>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</si>
  <si>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</si>
  <si>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</si>
  <si>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</si>
  <si>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</si>
  <si>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</si>
  <si>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</si>
  <si>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</si>
  <si>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</si>
  <si>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</si>
  <si>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</si>
  <si>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</si>
  <si>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</si>
  <si>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</si>
  <si>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</si>
  <si>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</si>
  <si>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</si>
  <si>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</si>
  <si>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</si>
  <si>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</si>
  <si>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</si>
  <si>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</si>
  <si>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</si>
  <si>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</si>
  <si>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</si>
  <si>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</si>
  <si>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</si>
  <si>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</si>
  <si>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</si>
  <si>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</si>
  <si>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</si>
  <si>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</si>
  <si>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</si>
  <si>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</si>
  <si>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</si>
  <si>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</si>
  <si>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</si>
  <si>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</si>
  <si>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</si>
  <si>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</si>
  <si>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</si>
  <si>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</si>
  <si>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</si>
  <si>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</si>
  <si>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</si>
  <si>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</si>
  <si>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</si>
  <si>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</si>
  <si>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</si>
  <si>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</si>
  <si>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</si>
  <si>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</si>
  <si>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</si>
  <si>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</si>
  <si>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</si>
  <si>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</si>
  <si>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</si>
  <si>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</si>
  <si>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</si>
  <si>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</si>
  <si>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</si>
  <si>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</si>
  <si>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</si>
  <si>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</si>
  <si>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</si>
  <si>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</si>
  <si>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</si>
  <si>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</si>
  <si>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</si>
  <si>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</si>
  <si>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</si>
  <si>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</si>
  <si>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</si>
  <si>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</si>
  <si>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</si>
  <si>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</si>
  <si>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</si>
  <si>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</si>
  <si>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</si>
  <si>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</si>
  <si>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</si>
  <si>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</si>
  <si>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</si>
  <si>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</si>
  <si>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</si>
  <si>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</si>
  <si>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</si>
  <si>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</si>
  <si>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</si>
  <si>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</si>
  <si>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</si>
  <si>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</si>
  <si>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</si>
  <si>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</si>
  <si>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</si>
  <si>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</si>
  <si>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</si>
  <si>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</si>
  <si>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</si>
  <si>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</si>
  <si>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</si>
  <si>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</si>
  <si>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</si>
  <si>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</si>
  <si>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</si>
  <si>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</si>
  <si>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</si>
  <si>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</si>
  <si>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</si>
  <si>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</si>
  <si>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</si>
  <si>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</si>
  <si>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</si>
  <si>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</si>
  <si>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</si>
  <si>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</si>
  <si>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</si>
  <si>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</si>
  <si>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</si>
  <si>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</si>
  <si>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</si>
  <si>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</si>
  <si>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</si>
  <si>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</si>
  <si>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</si>
  <si>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</si>
  <si>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</si>
  <si>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</si>
  <si>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</si>
  <si>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</si>
  <si>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</si>
  <si>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</si>
  <si>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</si>
  <si>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</si>
  <si>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</si>
  <si>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</si>
  <si>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</si>
  <si>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</si>
  <si>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</si>
  <si>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</si>
  <si>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</si>
  <si>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</si>
  <si>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</si>
  <si>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</si>
  <si>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</si>
  <si>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</si>
  <si>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</si>
  <si>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</si>
  <si>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</si>
  <si>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</si>
  <si>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</si>
  <si>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</si>
  <si>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</si>
  <si>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</si>
  <si>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</si>
  <si>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</si>
  <si>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</si>
  <si>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</si>
  <si>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</si>
  <si>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</si>
  <si>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</si>
  <si>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</si>
  <si>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</si>
  <si>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</si>
  <si>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</si>
  <si>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</si>
  <si>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</si>
  <si>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</si>
  <si>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</si>
  <si>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</si>
  <si>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</si>
  <si>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</si>
  <si>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</si>
  <si>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</si>
  <si>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</si>
  <si>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</si>
  <si>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</si>
  <si>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</si>
  <si>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</si>
  <si>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</si>
  <si>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</si>
  <si>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</si>
  <si>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</si>
  <si>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</si>
  <si>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</si>
  <si>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</si>
  <si>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</si>
  <si>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</si>
  <si>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</si>
  <si>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</si>
  <si>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</si>
  <si>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</si>
  <si>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</si>
  <si>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</si>
  <si>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</si>
  <si>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</si>
  <si>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</si>
  <si>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</si>
  <si>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</si>
  <si>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</si>
  <si>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</si>
  <si>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</si>
  <si>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</si>
  <si>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</si>
  <si>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</si>
  <si>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</si>
  <si>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</si>
  <si>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</si>
  <si>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</si>
  <si>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</si>
  <si>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</si>
  <si>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</si>
  <si>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</si>
  <si>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</si>
  <si>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</si>
  <si>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</si>
  <si>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</si>
  <si>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</si>
  <si>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</si>
  <si>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</si>
  <si>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</si>
  <si>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</si>
  <si>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</si>
  <si>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</si>
  <si>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</si>
  <si>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</si>
  <si>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</si>
  <si>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</si>
  <si>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</si>
  <si>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</si>
  <si>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</si>
  <si>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</si>
  <si>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</si>
  <si>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</si>
  <si>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</si>
  <si>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</si>
  <si>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</si>
  <si>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</si>
  <si>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</si>
  <si>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</si>
  <si>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</si>
  <si>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</si>
  <si>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</si>
  <si>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</si>
  <si>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</si>
  <si>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</si>
  <si>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</si>
  <si>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</si>
  <si>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</si>
  <si>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</si>
  <si>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</si>
  <si>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</si>
  <si>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</si>
  <si>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</si>
  <si>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</si>
  <si>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</si>
  <si>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</si>
  <si>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</si>
  <si>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</si>
  <si>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</si>
  <si>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</si>
  <si>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</si>
  <si>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</si>
  <si>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</si>
  <si>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</si>
  <si>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</si>
  <si>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</si>
  <si>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</si>
  <si>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</si>
  <si>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</si>
  <si>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</si>
  <si>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</si>
  <si>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</si>
  <si>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</si>
  <si>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</si>
  <si>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</si>
  <si>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</si>
  <si>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</si>
  <si>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</si>
  <si>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</si>
  <si>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</si>
  <si>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</si>
  <si>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</si>
  <si>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</si>
  <si>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</si>
  <si>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</si>
  <si>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</si>
  <si>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</si>
  <si>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</si>
  <si>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</si>
  <si>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</si>
  <si>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</si>
  <si>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</si>
  <si>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</si>
  <si>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</si>
  <si>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</si>
  <si>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</si>
  <si>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</si>
  <si>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</si>
  <si>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</si>
  <si>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</si>
  <si>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</si>
  <si>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</si>
  <si>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</si>
  <si>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</si>
  <si>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</si>
  <si>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</si>
  <si>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</si>
  <si>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</si>
  <si>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</si>
  <si>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</si>
  <si>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</si>
  <si>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</si>
  <si>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</si>
  <si>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</si>
  <si>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</si>
  <si>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</si>
  <si>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</si>
  <si>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</si>
  <si>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</si>
  <si>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</si>
  <si>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</si>
  <si>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</si>
  <si>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</si>
  <si>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</si>
  <si>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</si>
  <si>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</si>
  <si>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</si>
  <si>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</si>
  <si>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</si>
  <si>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</si>
  <si>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</si>
  <si>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</si>
  <si>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</si>
  <si>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</si>
  <si>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</si>
  <si>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</si>
  <si>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</si>
  <si>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</si>
  <si>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</si>
  <si>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</si>
  <si>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</si>
  <si>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</si>
  <si>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</si>
  <si>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</si>
  <si>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</si>
  <si>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</si>
  <si>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</si>
  <si>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</si>
  <si>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</si>
  <si>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</si>
  <si>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</si>
  <si>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</si>
  <si>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</si>
  <si>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</si>
  <si>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</si>
  <si>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</si>
  <si>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</si>
  <si>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</si>
  <si>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</si>
  <si>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</si>
  <si>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</si>
  <si>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</si>
  <si>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</si>
  <si>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</si>
  <si>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</si>
  <si>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</si>
  <si>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</si>
  <si>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</si>
  <si>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</si>
  <si>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</si>
  <si>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</si>
  <si>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</si>
  <si>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</si>
  <si>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</si>
  <si>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</si>
  <si>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</si>
  <si>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</si>
  <si>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</si>
  <si>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</si>
  <si>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</si>
  <si>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</si>
  <si>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</si>
  <si>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</si>
  <si>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</si>
  <si>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</si>
  <si>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</si>
  <si>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</si>
  <si>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</si>
  <si>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</si>
  <si>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</si>
  <si>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</si>
  <si>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</si>
  <si>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</si>
  <si>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</si>
  <si>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</si>
  <si>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</si>
  <si>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</si>
  <si>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</si>
  <si>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</si>
  <si>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</si>
  <si>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</si>
  <si>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</si>
  <si>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</si>
  <si>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</si>
  <si>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</si>
  <si>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</si>
  <si>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</si>
  <si>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</si>
  <si>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</si>
  <si>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</si>
  <si>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</si>
  <si>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</si>
  <si>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</si>
  <si>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</si>
  <si>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</si>
  <si>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</si>
  <si>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</si>
  <si>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</si>
  <si>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</si>
  <si>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</si>
  <si>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</si>
  <si>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</si>
  <si>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</si>
  <si>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</si>
  <si>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</si>
  <si>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</si>
  <si>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</si>
  <si>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</si>
  <si>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</si>
  <si>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</si>
  <si>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</si>
  <si>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</si>
  <si>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</si>
  <si>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</si>
  <si>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</si>
  <si>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</si>
  <si>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</si>
  <si>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</si>
  <si>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</si>
  <si>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</si>
  <si>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</si>
  <si>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</si>
  <si>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</si>
  <si>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</si>
  <si>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</si>
  <si>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</si>
  <si>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</si>
  <si>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</si>
  <si>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</si>
  <si>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</si>
  <si>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</si>
  <si>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</si>
  <si>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</si>
  <si>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</si>
  <si>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</si>
  <si>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</si>
  <si>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</si>
  <si>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</si>
  <si>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</si>
  <si>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</si>
  <si>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</si>
  <si>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</si>
  <si>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</si>
  <si>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</si>
  <si>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</si>
  <si>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</si>
  <si>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</si>
  <si>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</si>
  <si>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</si>
  <si>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</si>
  <si>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</si>
  <si>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</si>
  <si>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</si>
  <si>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</si>
  <si>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</si>
  <si>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</si>
  <si>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</si>
  <si>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</si>
  <si>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</si>
  <si>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</si>
  <si>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</si>
  <si>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</si>
  <si>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</si>
  <si>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</si>
  <si>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</si>
  <si>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</si>
  <si>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</si>
  <si>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</si>
  <si>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</si>
  <si>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</si>
  <si>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</si>
  <si>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</si>
  <si>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</si>
  <si>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</si>
  <si>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</si>
  <si>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</si>
  <si>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</si>
  <si>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</si>
  <si>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</si>
  <si>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</si>
  <si>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</si>
  <si>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</si>
  <si>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</si>
  <si>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</si>
  <si>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</si>
  <si>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</si>
  <si>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</si>
  <si>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</si>
  <si>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</si>
  <si>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</si>
  <si>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</si>
  <si>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</si>
  <si>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</si>
  <si>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</si>
  <si>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</si>
  <si>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</si>
  <si>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</si>
  <si>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</si>
  <si>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</si>
  <si>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</si>
  <si>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</si>
  <si>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</si>
  <si>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</si>
  <si>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</si>
  <si>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</si>
  <si>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</si>
  <si>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</si>
  <si>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</si>
  <si>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</si>
  <si>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</si>
  <si>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</si>
  <si>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</si>
  <si>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</si>
  <si>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</si>
  <si>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</si>
  <si>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</si>
  <si>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</si>
  <si>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</si>
  <si>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</si>
  <si>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</si>
  <si>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</si>
  <si>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</si>
  <si>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</si>
  <si>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</si>
  <si>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</si>
  <si>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</si>
  <si>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</si>
  <si>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</si>
  <si>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</si>
  <si>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</si>
  <si>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</si>
  <si>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</si>
  <si>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</si>
  <si>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</si>
  <si>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</si>
  <si>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</si>
  <si>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</si>
  <si>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</si>
  <si>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</si>
  <si>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</si>
  <si>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</si>
  <si>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</si>
  <si>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</si>
  <si>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</si>
  <si>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</si>
  <si>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</si>
  <si>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</si>
  <si>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</si>
  <si>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</si>
  <si>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</si>
  <si>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</si>
  <si>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</si>
  <si>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</si>
  <si>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</si>
  <si>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</si>
  <si>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</si>
  <si>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</si>
  <si>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</si>
  <si>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</si>
  <si>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</si>
  <si>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</si>
  <si>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</si>
  <si>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</si>
  <si>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</si>
  <si>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</si>
  <si>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</si>
  <si>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</si>
  <si>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</si>
  <si>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</si>
  <si>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</si>
  <si>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</si>
  <si>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</si>
  <si>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</si>
  <si>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</si>
  <si>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</si>
  <si>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</si>
  <si>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</si>
  <si>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</si>
  <si>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</si>
  <si>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</si>
  <si>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</si>
  <si>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</si>
  <si>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</si>
  <si>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</si>
  <si>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</si>
  <si>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</si>
  <si>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</si>
  <si>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</si>
  <si>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</si>
  <si>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</si>
  <si>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</si>
  <si>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</si>
  <si>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</si>
  <si>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</si>
  <si>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</si>
  <si>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</si>
  <si>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</si>
  <si>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</si>
  <si>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</si>
  <si>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</si>
  <si>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</si>
  <si>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</si>
  <si>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</si>
  <si>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</si>
  <si>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</si>
  <si>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</si>
  <si>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</si>
  <si>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</si>
  <si>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</si>
  <si>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</si>
  <si>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</si>
  <si>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</si>
  <si>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</si>
  <si>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</si>
  <si>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</si>
  <si>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</si>
  <si>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</si>
  <si>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</si>
  <si>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</si>
  <si>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</si>
  <si>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</si>
  <si>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</si>
  <si>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</si>
  <si>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</si>
  <si>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</si>
  <si>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</si>
  <si>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</si>
  <si>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</si>
  <si>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</si>
  <si>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</si>
  <si>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</si>
  <si>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</si>
  <si>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</si>
  <si>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</si>
  <si>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</si>
  <si>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</si>
  <si>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</si>
  <si>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</si>
  <si>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</si>
  <si>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</si>
  <si>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</si>
  <si>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</si>
  <si>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</si>
  <si>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</si>
  <si>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</si>
  <si>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</si>
  <si>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</si>
  <si>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</si>
  <si>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</si>
  <si>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</si>
  <si>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</si>
  <si>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</si>
  <si>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</si>
  <si>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</si>
  <si>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</si>
  <si>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</si>
  <si>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</si>
  <si>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</si>
  <si>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</si>
  <si>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</si>
  <si>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</si>
  <si>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</si>
  <si>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</si>
  <si>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</si>
  <si>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</si>
  <si>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</si>
  <si>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</si>
  <si>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</si>
  <si>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</si>
  <si>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</si>
  <si>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</si>
  <si>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</si>
  <si>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</si>
  <si>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</si>
  <si>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</si>
  <si>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</si>
  <si>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</si>
  <si>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</si>
  <si>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</si>
  <si>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</si>
  <si>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</si>
  <si>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</si>
  <si>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</si>
  <si>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</si>
  <si>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</si>
  <si>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</si>
  <si>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</si>
  <si>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</si>
  <si>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</si>
  <si>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</si>
  <si>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</si>
  <si>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</si>
  <si>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</si>
  <si>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</si>
  <si>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</si>
  <si>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</si>
  <si>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</si>
  <si>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</si>
  <si>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</si>
  <si>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</si>
  <si>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</si>
  <si>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</si>
  <si>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</si>
  <si>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</si>
  <si>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</si>
  <si>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</si>
  <si>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</si>
  <si>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</si>
  <si>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</si>
  <si>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</si>
  <si>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</si>
  <si>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</si>
  <si>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</si>
  <si>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</si>
  <si>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</si>
  <si>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</si>
  <si>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</si>
  <si>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</si>
  <si>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</si>
  <si>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</si>
  <si>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</si>
  <si>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</si>
  <si>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</si>
  <si>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</si>
  <si>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</si>
  <si>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</si>
  <si>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</si>
  <si>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</si>
  <si>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</si>
  <si>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</si>
  <si>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</si>
  <si>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</si>
  <si>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</si>
  <si>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</si>
  <si>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</si>
  <si>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</si>
  <si>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</si>
  <si>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</si>
  <si>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</si>
  <si>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</si>
  <si>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</si>
  <si>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</si>
  <si>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</si>
  <si>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</si>
  <si>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</si>
  <si>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</si>
  <si>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</si>
  <si>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</si>
  <si>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</si>
  <si>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</si>
  <si>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</si>
  <si>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</si>
  <si>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</si>
  <si>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</si>
  <si>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</si>
  <si>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</si>
  <si>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</si>
  <si>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</si>
  <si>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</si>
  <si>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</si>
  <si>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</si>
  <si>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</si>
  <si>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</si>
  <si>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</si>
  <si>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</si>
  <si>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</si>
  <si>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</si>
  <si>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</si>
  <si>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</si>
  <si>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</si>
  <si>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</si>
  <si>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</si>
  <si>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</si>
  <si>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</si>
  <si>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</si>
  <si>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</si>
  <si>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</si>
  <si>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</si>
  <si>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</si>
  <si>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</si>
  <si>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</si>
  <si>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</si>
  <si>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</si>
  <si>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</si>
  <si>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</si>
  <si>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</si>
  <si>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</si>
  <si>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</si>
  <si>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</si>
  <si>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</si>
  <si>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</si>
  <si>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</si>
  <si>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</si>
  <si>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</si>
  <si>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</si>
  <si>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</si>
  <si>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</si>
  <si>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</si>
  <si>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</si>
  <si>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</si>
  <si>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</si>
  <si>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</si>
  <si>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</si>
  <si>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</si>
  <si>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</si>
  <si>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</si>
  <si>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</si>
  <si>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</si>
  <si>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</si>
  <si>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</si>
  <si>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</si>
  <si>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</si>
  <si>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</si>
  <si>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</si>
  <si>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</si>
  <si>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</si>
  <si>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</si>
  <si>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</si>
  <si>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</si>
  <si>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</si>
  <si>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</si>
  <si>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</si>
  <si>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</si>
  <si>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</si>
  <si>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</si>
  <si>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</si>
  <si>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</si>
  <si>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</si>
  <si>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</si>
  <si>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</si>
  <si>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</si>
  <si>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</si>
  <si>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</si>
  <si>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</si>
  <si>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</si>
  <si>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</si>
  <si>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</si>
  <si>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</si>
  <si>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</si>
  <si>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</si>
  <si>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</si>
  <si>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</si>
  <si>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</si>
  <si>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</si>
  <si>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</si>
  <si>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</si>
  <si>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</si>
  <si>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</si>
  <si>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</si>
  <si>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</si>
  <si>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</si>
  <si>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</si>
  <si>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</si>
  <si>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</si>
  <si>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</si>
  <si>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</si>
  <si>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</si>
  <si>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</si>
  <si>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</si>
  <si>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</si>
  <si>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</si>
  <si>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</si>
  <si>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</si>
  <si>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</si>
  <si>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</si>
  <si>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</si>
  <si>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</si>
  <si>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</si>
  <si>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</si>
  <si>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</si>
  <si>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</si>
  <si>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</si>
  <si>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</si>
  <si>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</si>
  <si>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</si>
  <si>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</si>
  <si>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</si>
  <si>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</si>
  <si>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</si>
  <si>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</si>
  <si>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</si>
  <si>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</si>
  <si>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</si>
  <si>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</si>
  <si>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</si>
  <si>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</si>
  <si>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</si>
  <si>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</si>
  <si>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</si>
  <si>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</si>
  <si>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</si>
  <si>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</si>
  <si>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</si>
  <si>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</si>
  <si>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</si>
  <si>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</si>
  <si>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</si>
  <si>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</si>
  <si>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</si>
  <si>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</si>
  <si>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</si>
  <si>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</si>
  <si>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</si>
  <si>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</si>
  <si>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</si>
  <si>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</si>
  <si>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</si>
  <si>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</si>
  <si>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</si>
  <si>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</si>
  <si>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</si>
  <si>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</si>
  <si>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</si>
  <si>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</si>
  <si>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</si>
  <si>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</si>
  <si>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</si>
  <si>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</si>
  <si>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</si>
  <si>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</si>
  <si>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</si>
  <si>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</si>
  <si>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</si>
  <si>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</si>
  <si>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</si>
  <si>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</si>
  <si>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</si>
  <si>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</si>
  <si>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</si>
  <si>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</si>
  <si>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</si>
  <si>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</si>
  <si>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</si>
  <si>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</si>
  <si>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</si>
  <si>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</si>
  <si>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</si>
  <si>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</si>
  <si>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</si>
  <si>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</si>
  <si>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</si>
  <si>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</si>
  <si>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</si>
  <si>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</si>
  <si>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</si>
  <si>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</si>
  <si>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</si>
  <si>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</si>
  <si>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</si>
  <si>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</si>
  <si>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</si>
  <si>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</si>
  <si>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</si>
  <si>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</si>
  <si>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</si>
  <si>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</si>
  <si>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</si>
  <si>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</si>
  <si>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</si>
  <si>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</si>
  <si>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</si>
  <si>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</si>
  <si>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</si>
  <si>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</si>
  <si>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</si>
  <si>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</si>
  <si>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</si>
  <si>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</si>
  <si>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</si>
  <si>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</si>
  <si>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</si>
  <si>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</si>
  <si>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</si>
  <si>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</si>
  <si>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</si>
  <si>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</si>
  <si>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</si>
  <si>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</si>
  <si>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</si>
  <si>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</si>
  <si>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</si>
  <si>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</si>
  <si>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</si>
  <si>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</si>
  <si>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</si>
  <si>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</si>
  <si>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</si>
  <si>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</si>
  <si>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</si>
  <si>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</si>
  <si>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</si>
  <si>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</si>
  <si>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</si>
  <si>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</si>
  <si>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</si>
  <si>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</si>
  <si>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</si>
  <si>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</si>
  <si>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</si>
  <si>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</si>
  <si>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</si>
  <si>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</si>
  <si>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</si>
  <si>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</si>
  <si>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</si>
  <si>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</si>
  <si>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</si>
  <si>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</si>
  <si>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</si>
  <si>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</si>
  <si>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</si>
  <si>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</si>
  <si>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</si>
  <si>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</si>
  <si>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</si>
  <si>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</si>
  <si>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</si>
  <si>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</si>
  <si>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</si>
  <si>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</si>
  <si>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</si>
  <si>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</si>
  <si>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</si>
  <si>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</si>
  <si>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</si>
  <si>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</si>
  <si>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</si>
  <si>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</si>
  <si>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</si>
  <si>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</si>
  <si>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</si>
  <si>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</si>
  <si>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</si>
  <si>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</si>
  <si>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</si>
  <si>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</si>
  <si>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</si>
  <si>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</si>
  <si>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</si>
  <si>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</si>
  <si>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</si>
  <si>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</si>
  <si>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</si>
  <si>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</si>
  <si>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</si>
  <si>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</si>
  <si>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</si>
  <si>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</si>
  <si>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</si>
  <si>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</si>
  <si>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</si>
  <si>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</si>
  <si>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</si>
  <si>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</si>
  <si>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</si>
  <si>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</si>
  <si>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</si>
  <si>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</si>
  <si>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</si>
  <si>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</si>
  <si>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</si>
  <si>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</si>
  <si>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</si>
  <si>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</si>
  <si>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</si>
  <si>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</si>
  <si>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</si>
  <si>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</si>
  <si>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</si>
  <si>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</si>
  <si>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</si>
  <si>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</si>
  <si>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</si>
  <si>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</si>
  <si>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</si>
  <si>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</si>
  <si>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</si>
  <si>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</si>
  <si>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</si>
  <si>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</si>
  <si>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</si>
  <si>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</si>
  <si>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</si>
  <si>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</si>
  <si>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</si>
  <si>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</si>
  <si>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</si>
  <si>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</si>
  <si>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</si>
  <si>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</si>
  <si>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</si>
  <si>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</si>
  <si>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</si>
  <si>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</si>
  <si>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</si>
  <si>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</si>
  <si>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</si>
  <si>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</si>
  <si>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</si>
  <si>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</si>
  <si>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</si>
  <si>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</si>
  <si>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</si>
  <si>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</si>
  <si>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</si>
  <si>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</si>
  <si>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</si>
  <si>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</si>
  <si>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</si>
  <si>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</si>
  <si>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</si>
  <si>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</si>
  <si>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</si>
  <si>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</si>
  <si>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</si>
  <si>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</si>
  <si>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</si>
  <si>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</si>
  <si>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</si>
  <si>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</si>
  <si>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</si>
  <si>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</si>
  <si>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</si>
  <si>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</si>
  <si>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</si>
  <si>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</si>
  <si>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</si>
  <si>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</si>
  <si>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</si>
  <si>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</si>
  <si>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</si>
  <si>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</si>
  <si>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</si>
  <si>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</si>
  <si>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</si>
  <si>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</si>
  <si>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</si>
  <si>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</si>
  <si>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</si>
  <si>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</si>
  <si>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</si>
  <si>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</si>
  <si>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</si>
  <si>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</si>
  <si>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</si>
  <si>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</si>
  <si>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</si>
  <si>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</si>
  <si>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</si>
  <si>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</si>
  <si>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</si>
  <si>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</si>
  <si>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</si>
  <si>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</si>
  <si>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</si>
  <si>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</si>
  <si>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</si>
  <si>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</si>
  <si>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</si>
  <si>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</si>
  <si>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</si>
  <si>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</si>
  <si>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</si>
  <si>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</si>
  <si>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</si>
  <si>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</si>
  <si>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</si>
  <si>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</si>
  <si>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</si>
  <si>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</si>
  <si>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</si>
  <si>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</si>
  <si>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</si>
  <si>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</si>
  <si>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</si>
  <si>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</si>
  <si>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</si>
  <si>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</si>
  <si>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</si>
  <si>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</si>
  <si>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</si>
  <si>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</si>
  <si>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</si>
  <si>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</si>
  <si>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</si>
  <si>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</si>
  <si>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</si>
  <si>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</si>
  <si>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</si>
  <si>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</si>
  <si>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</si>
  <si>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</si>
  <si>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</si>
  <si>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</si>
  <si>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</si>
  <si>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</si>
  <si>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</si>
  <si>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</si>
  <si>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</si>
  <si>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</si>
  <si>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</si>
  <si>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</si>
  <si>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</si>
  <si>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</si>
  <si>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</si>
  <si>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</si>
  <si>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</si>
  <si>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</si>
  <si>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</si>
  <si>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</si>
  <si>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</si>
  <si>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</si>
  <si>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</si>
  <si>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</si>
  <si>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</si>
  <si>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</si>
  <si>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</si>
  <si>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</si>
  <si>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</si>
  <si>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</si>
  <si>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</si>
  <si>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</si>
  <si>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</si>
  <si>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</si>
  <si>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</si>
  <si>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</si>
  <si>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</si>
  <si>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</si>
  <si>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</si>
  <si>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</si>
  <si>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</si>
  <si>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</si>
  <si>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</si>
  <si>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</si>
  <si>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</si>
  <si>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</si>
  <si>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</si>
  <si>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</si>
  <si>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</si>
  <si>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</si>
  <si>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</si>
  <si>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</si>
  <si>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</si>
  <si>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</si>
  <si>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</si>
  <si>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</si>
  <si>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</si>
  <si>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</si>
  <si>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</si>
  <si>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</si>
  <si>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</si>
  <si>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</si>
  <si>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</si>
  <si>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</si>
  <si>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</si>
  <si>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</si>
  <si>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</si>
  <si>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</si>
  <si>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</si>
  <si>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</si>
  <si>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</si>
  <si>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</si>
  <si>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</si>
  <si>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</si>
  <si>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</si>
  <si>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</si>
  <si>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</si>
  <si>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</si>
  <si>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</si>
  <si>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</si>
  <si>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</si>
  <si>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</si>
  <si>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</si>
  <si>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</si>
  <si>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</si>
  <si>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</si>
  <si>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</si>
  <si>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</si>
  <si>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</si>
  <si>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</si>
  <si>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</si>
  <si>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</si>
  <si>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</si>
  <si>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</si>
  <si>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</si>
  <si>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</si>
  <si>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</si>
  <si>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</si>
  <si>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</si>
  <si>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</si>
  <si>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</si>
  <si>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</si>
  <si>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</si>
  <si>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</si>
  <si>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</si>
  <si>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</si>
  <si>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</si>
  <si>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</si>
  <si>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</si>
  <si>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</si>
  <si>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</si>
  <si>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</si>
  <si>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</si>
  <si>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</si>
  <si>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</si>
  <si>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</si>
  <si>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</si>
  <si>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</si>
  <si>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</si>
  <si>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</si>
  <si>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</si>
  <si>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</si>
  <si>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</si>
  <si>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</si>
  <si>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</si>
  <si>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</si>
  <si>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</si>
  <si>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</si>
  <si>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</si>
  <si>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</si>
  <si>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</si>
  <si>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</si>
  <si>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</si>
  <si>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</si>
  <si>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</si>
  <si>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</si>
  <si>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</si>
  <si>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</si>
  <si>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</si>
  <si>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</si>
  <si>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</si>
  <si>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</si>
  <si>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</si>
  <si>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</si>
  <si>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</si>
  <si>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</si>
  <si>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</si>
  <si>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</si>
  <si>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</si>
  <si>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</si>
  <si>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</si>
  <si>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</si>
  <si>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</si>
  <si>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</si>
  <si>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</si>
  <si>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</si>
  <si>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</si>
  <si>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</si>
  <si>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</si>
  <si>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</si>
  <si>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</si>
  <si>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</si>
  <si>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</si>
  <si>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</si>
  <si>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</si>
  <si>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</si>
  <si>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</si>
  <si>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</si>
  <si>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</si>
  <si>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</si>
  <si>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</si>
  <si>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</si>
  <si>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</si>
  <si>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</si>
  <si>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</si>
  <si>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</si>
  <si>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</si>
  <si>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</si>
  <si>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</si>
  <si>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</si>
  <si>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</si>
  <si>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</si>
  <si>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</si>
  <si>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</si>
  <si>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</si>
  <si>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</si>
  <si>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</si>
  <si>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</si>
  <si>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</si>
  <si>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</si>
  <si>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</si>
  <si>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</si>
  <si>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</si>
  <si>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</si>
  <si>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</si>
  <si>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</si>
  <si>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</si>
  <si>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</si>
  <si>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</si>
  <si>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</si>
  <si>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</si>
  <si>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</si>
  <si>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</si>
  <si>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</si>
  <si>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</si>
  <si>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</si>
  <si>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</si>
  <si>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</si>
  <si>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</si>
  <si>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</si>
  <si>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</si>
  <si>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</si>
  <si>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</si>
  <si>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</si>
  <si>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</si>
  <si>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</si>
  <si>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</si>
  <si>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</si>
  <si>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</si>
  <si>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</si>
  <si>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</si>
  <si>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</si>
  <si>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</si>
  <si>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</si>
  <si>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</si>
  <si>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</si>
  <si>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</si>
  <si>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</si>
  <si>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</si>
  <si>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</si>
  <si>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</si>
  <si>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</si>
  <si>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</si>
  <si>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</si>
  <si>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</si>
  <si>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</si>
  <si>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</si>
  <si>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</si>
  <si>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</si>
  <si>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</si>
  <si>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</si>
  <si>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</si>
  <si>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</si>
  <si>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</si>
  <si>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</si>
  <si>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</si>
  <si>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</si>
  <si>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</si>
  <si>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</si>
  <si>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</si>
  <si>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</si>
  <si>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</si>
  <si>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</si>
  <si>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</si>
  <si>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</si>
  <si>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</si>
  <si>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</si>
  <si>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</si>
  <si>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</si>
  <si>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</si>
  <si>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</si>
  <si>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</si>
  <si>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</si>
  <si>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</si>
  <si>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</si>
  <si>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</si>
  <si>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</si>
  <si>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</si>
  <si>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</si>
  <si>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</si>
  <si>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</si>
  <si>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</si>
  <si>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</si>
  <si>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</si>
  <si>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</si>
  <si>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</si>
  <si>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</si>
  <si>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</si>
  <si>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</si>
  <si>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</si>
  <si>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</si>
  <si>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</si>
  <si>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</si>
  <si>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</si>
  <si>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</si>
  <si>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</si>
  <si>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</si>
  <si>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</si>
  <si>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</si>
  <si>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</si>
  <si>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</si>
  <si>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</si>
  <si>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</si>
  <si>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</si>
  <si>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</si>
  <si>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</si>
  <si>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</si>
  <si>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</si>
  <si>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</si>
  <si>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</si>
  <si>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</si>
  <si>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</si>
  <si>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</si>
  <si>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</si>
  <si>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</si>
  <si>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</si>
  <si>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</si>
  <si>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</si>
  <si>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</si>
  <si>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</si>
  <si>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</si>
  <si>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</si>
  <si>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</si>
  <si>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</si>
  <si>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</si>
  <si>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</si>
  <si>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</si>
  <si>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</si>
  <si>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</si>
  <si>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</si>
  <si>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</si>
  <si>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</si>
  <si>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</si>
  <si>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</si>
  <si>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</si>
  <si>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</si>
  <si>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</si>
  <si>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</si>
  <si>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</si>
  <si>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</si>
  <si>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</si>
  <si>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</si>
  <si>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</si>
  <si>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</si>
  <si>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</si>
  <si>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</si>
  <si>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</si>
  <si>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</si>
  <si>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</si>
  <si>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</si>
  <si>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</si>
  <si>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</si>
  <si>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</si>
  <si>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</si>
  <si>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</si>
  <si>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</si>
  <si>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</si>
  <si>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</si>
  <si>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</si>
  <si>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</si>
  <si>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</si>
  <si>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</si>
  <si>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</si>
  <si>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</si>
  <si>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</si>
  <si>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</si>
  <si>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</si>
  <si>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</si>
  <si>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</si>
  <si>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</si>
  <si>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</si>
  <si>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</si>
  <si>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</si>
  <si>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</si>
  <si>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</si>
  <si>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</si>
  <si>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</si>
  <si>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</si>
  <si>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</si>
  <si>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</si>
  <si>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</si>
  <si>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</si>
  <si>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</si>
  <si>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</si>
  <si>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</si>
  <si>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</si>
  <si>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</si>
  <si>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</si>
  <si>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</si>
  <si>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</si>
  <si>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</si>
  <si>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</si>
  <si>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</si>
  <si>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</si>
  <si>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</si>
  <si>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</si>
  <si>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</si>
  <si>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</si>
  <si>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</si>
  <si>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</si>
  <si>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</si>
  <si>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</si>
  <si>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</si>
  <si>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</si>
  <si>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</si>
  <si>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</si>
  <si>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</si>
  <si>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</si>
  <si>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</si>
  <si>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</si>
  <si>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</si>
  <si>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</si>
  <si>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</si>
  <si>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</si>
  <si>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</si>
  <si>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</si>
  <si>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</si>
  <si>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</si>
  <si>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</si>
  <si>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</si>
  <si>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</si>
  <si>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</si>
  <si>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</si>
  <si>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</si>
  <si>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</si>
  <si>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</si>
  <si>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</si>
  <si>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</si>
  <si>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</si>
  <si>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</si>
  <si>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</si>
  <si>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</si>
  <si>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</si>
  <si>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</si>
  <si>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</si>
  <si>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</si>
  <si>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</si>
  <si>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</si>
  <si>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</si>
  <si>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</si>
  <si>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</si>
  <si>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</si>
  <si>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</si>
  <si>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</si>
  <si>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</si>
  <si>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</si>
  <si>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</si>
  <si>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</si>
  <si>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</si>
  <si>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</si>
  <si>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</si>
  <si>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</si>
  <si>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</si>
  <si>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</si>
  <si>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</si>
  <si>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</si>
  <si>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</si>
  <si>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</si>
  <si>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</si>
  <si>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</si>
  <si>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</si>
  <si>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</si>
  <si>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</si>
  <si>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</si>
  <si>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</si>
  <si>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</si>
  <si>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</si>
  <si>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</si>
  <si>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</si>
  <si>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</si>
  <si>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</si>
  <si>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</si>
  <si>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</si>
  <si>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</si>
  <si>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</si>
  <si>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</si>
  <si>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</si>
  <si>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</si>
  <si>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</si>
  <si>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</si>
  <si>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</si>
  <si>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</si>
  <si>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</si>
  <si>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</si>
  <si>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</si>
  <si>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</si>
  <si>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</si>
  <si>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</si>
  <si>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</si>
  <si>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</si>
  <si>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</si>
  <si>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</si>
  <si>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</si>
  <si>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</si>
  <si>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</si>
  <si>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</si>
  <si>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</si>
  <si>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</si>
  <si>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</si>
  <si>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</si>
  <si>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</si>
  <si>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</si>
  <si>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</si>
  <si>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</si>
  <si>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</si>
  <si>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</si>
  <si>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</si>
  <si>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</si>
  <si>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</si>
  <si>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</si>
  <si>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</si>
  <si>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</si>
  <si>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</si>
  <si>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</si>
  <si>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</si>
  <si>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</si>
  <si>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</si>
  <si>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</si>
  <si>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</si>
  <si>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</si>
  <si>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</si>
  <si>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</si>
  <si>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</si>
  <si>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</si>
  <si>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</si>
  <si>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</si>
  <si>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</si>
  <si>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</si>
  <si>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</si>
  <si>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</si>
  <si>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</si>
  <si>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</si>
  <si>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</si>
  <si>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</si>
  <si>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</si>
  <si>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</si>
  <si>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</si>
  <si>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</si>
  <si>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</si>
  <si>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</si>
  <si>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</si>
  <si>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</si>
  <si>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</si>
  <si>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</si>
  <si>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</si>
  <si>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</si>
  <si>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</si>
  <si>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</si>
  <si>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</si>
  <si>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</si>
  <si>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</si>
  <si>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</si>
  <si>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</si>
  <si>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</si>
  <si>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</si>
  <si>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</si>
  <si>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</si>
  <si>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</si>
  <si>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</si>
  <si>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</si>
  <si>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</si>
  <si>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</si>
  <si>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</si>
  <si>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</si>
  <si>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</si>
  <si>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</si>
  <si>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</si>
  <si>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</si>
  <si>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</si>
  <si>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</si>
  <si>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</si>
  <si>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</si>
  <si>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</si>
  <si>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</si>
  <si>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</si>
  <si>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</si>
  <si>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</si>
  <si>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</si>
  <si>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</si>
  <si>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</si>
  <si>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</si>
  <si>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</si>
  <si>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</si>
  <si>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</si>
  <si>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</si>
  <si>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</si>
  <si>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</si>
  <si>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</si>
  <si>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</si>
  <si>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</si>
  <si>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</si>
  <si>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</si>
  <si>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</si>
  <si>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</si>
  <si>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</si>
  <si>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</si>
  <si>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</si>
  <si>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</si>
  <si>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</si>
  <si>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</si>
  <si>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</si>
  <si>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</si>
  <si>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</si>
  <si>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</si>
  <si>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</si>
  <si>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</si>
  <si>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</si>
  <si>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</si>
  <si>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</si>
  <si>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</si>
  <si>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</si>
  <si>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</si>
  <si>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</si>
  <si>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</si>
  <si>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</si>
  <si>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</si>
  <si>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</si>
  <si>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</si>
  <si>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</si>
  <si>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</si>
  <si>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</si>
  <si>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</si>
  <si>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</si>
  <si>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</si>
  <si>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</si>
  <si>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</si>
  <si>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</si>
  <si>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</si>
  <si>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</si>
  <si>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</si>
  <si>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</si>
  <si>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</si>
  <si>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</si>
  <si>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</si>
  <si>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</si>
  <si>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</si>
  <si>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</si>
  <si>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</si>
  <si>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</si>
  <si>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</si>
  <si>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</si>
  <si>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</si>
  <si>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</si>
  <si>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</si>
  <si>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</si>
  <si>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</si>
  <si>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</si>
  <si>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</si>
  <si>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</si>
  <si>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</si>
  <si>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</si>
  <si>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</si>
  <si>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</si>
  <si>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</si>
  <si>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</si>
  <si>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</si>
  <si>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</si>
  <si>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</si>
  <si>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</si>
  <si>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</si>
  <si>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</si>
  <si>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</si>
  <si>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</si>
  <si>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</si>
  <si>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</si>
  <si>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</si>
  <si>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</si>
  <si>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</si>
  <si>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</si>
  <si>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</si>
  <si>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</si>
  <si>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</si>
  <si>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</si>
  <si>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</si>
  <si>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</si>
  <si>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</si>
  <si>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</si>
  <si>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</si>
  <si>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</si>
  <si>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</si>
  <si>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</si>
  <si>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</si>
  <si>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</si>
  <si>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</si>
  <si>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</si>
  <si>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</si>
  <si>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</si>
  <si>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</si>
  <si>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</si>
  <si>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</si>
  <si>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</si>
  <si>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</si>
  <si>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</si>
  <si>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</si>
  <si>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</si>
  <si>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</si>
  <si>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</si>
  <si>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</si>
  <si>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</si>
  <si>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</si>
  <si>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</si>
  <si>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</si>
  <si>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</si>
  <si>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</si>
  <si>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</si>
  <si>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</si>
  <si>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</si>
  <si>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</si>
  <si>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</si>
  <si>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</si>
  <si>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</si>
  <si>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</si>
  <si>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</si>
  <si>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</si>
  <si>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</si>
  <si>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</si>
  <si>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</si>
  <si>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</si>
  <si>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</si>
  <si>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</si>
  <si>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</si>
  <si>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</si>
  <si>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</si>
  <si>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</si>
  <si>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</si>
  <si>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</si>
  <si>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</si>
  <si>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</si>
  <si>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</si>
  <si>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</si>
  <si>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</si>
  <si>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</si>
  <si>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</si>
  <si>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</si>
  <si>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</si>
  <si>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</si>
  <si>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</si>
  <si>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</si>
  <si>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</si>
  <si>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</si>
  <si>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</si>
  <si>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</si>
  <si>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</si>
  <si>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</si>
  <si>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</si>
  <si>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</si>
  <si>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</si>
  <si>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</si>
  <si>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</si>
  <si>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</si>
  <si>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</si>
  <si>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</si>
  <si>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</si>
  <si>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</si>
  <si>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</si>
  <si>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</si>
  <si>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</si>
  <si>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</si>
  <si>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</si>
  <si>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</si>
  <si>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</si>
  <si>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</si>
  <si>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</si>
  <si>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</si>
  <si>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</si>
  <si>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</si>
  <si>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</si>
  <si>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</si>
  <si>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</si>
  <si>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</si>
  <si>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</si>
  <si>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</si>
  <si>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</si>
  <si>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</si>
  <si>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</si>
  <si>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</si>
  <si>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</si>
  <si>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</si>
  <si>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</si>
  <si>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</si>
  <si>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</si>
  <si>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</si>
  <si>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</si>
  <si>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</si>
  <si>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</si>
  <si>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</si>
  <si>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</si>
  <si>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</si>
  <si>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</si>
  <si>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</si>
  <si>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</si>
  <si>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</si>
  <si>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</si>
  <si>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</si>
  <si>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</si>
  <si>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</si>
  <si>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</si>
  <si>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</si>
  <si>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</si>
  <si>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</si>
  <si>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</si>
  <si>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</si>
  <si>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</si>
  <si>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</si>
  <si>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</si>
  <si>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</si>
  <si>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</si>
  <si>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</si>
  <si>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</si>
  <si>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</si>
  <si>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</si>
  <si>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</si>
  <si>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</si>
  <si>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</si>
  <si>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</si>
  <si>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</si>
  <si>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</si>
  <si>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</si>
  <si>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</si>
  <si>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</si>
  <si>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</si>
  <si>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</si>
  <si>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</si>
  <si>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</si>
  <si>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</si>
  <si>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</si>
  <si>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</si>
  <si>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</si>
  <si>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</si>
  <si>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</si>
  <si>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</si>
  <si>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</si>
  <si>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</si>
  <si>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</si>
  <si>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</si>
  <si>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</si>
  <si>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</si>
  <si>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</si>
  <si>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</si>
  <si>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</si>
  <si>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</si>
  <si>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</si>
  <si>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</si>
  <si>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</si>
  <si>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</si>
  <si>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</si>
  <si>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</si>
  <si>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</si>
  <si>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</si>
  <si>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</si>
  <si>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</si>
  <si>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</si>
  <si>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</si>
  <si>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</si>
  <si>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</si>
  <si>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</si>
  <si>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</si>
  <si>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</si>
  <si>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</si>
  <si>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</si>
  <si>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</si>
  <si>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</si>
  <si>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</si>
  <si>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</si>
  <si>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</si>
  <si>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</si>
  <si>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</si>
  <si>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</si>
  <si>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</si>
  <si>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</si>
  <si>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</si>
  <si>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</si>
  <si>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</si>
  <si>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</si>
  <si>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</si>
  <si>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</si>
  <si>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</si>
  <si>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</si>
  <si>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</si>
  <si>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</si>
  <si>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</si>
  <si>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</si>
  <si>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</si>
  <si>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</si>
  <si>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</si>
  <si>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</si>
  <si>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</si>
  <si>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</si>
  <si>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</si>
  <si>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</si>
  <si>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</si>
  <si>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</si>
  <si>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</si>
  <si>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</si>
  <si>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</si>
  <si>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</si>
  <si>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</si>
  <si>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</si>
  <si>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</si>
  <si>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</si>
  <si>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</si>
  <si>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</si>
  <si>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</si>
  <si>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</si>
  <si>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</si>
  <si>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</si>
  <si>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</si>
  <si>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</si>
  <si>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</si>
  <si>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</si>
  <si>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</si>
  <si>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</si>
  <si>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</si>
  <si>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</si>
  <si>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</si>
  <si>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</si>
  <si>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</si>
  <si>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</si>
  <si>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</si>
  <si>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</si>
  <si>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</si>
  <si>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</si>
  <si>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</si>
  <si>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</si>
  <si>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</si>
  <si>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</si>
  <si>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</si>
  <si>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</si>
  <si>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</si>
  <si>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</si>
  <si>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</si>
  <si>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</si>
  <si>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</si>
  <si>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</si>
  <si>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</si>
  <si>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</si>
  <si>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</si>
  <si>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</si>
  <si>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</si>
  <si>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</si>
  <si>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</si>
  <si>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</si>
  <si>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</si>
  <si>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</si>
  <si>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</si>
  <si>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</si>
  <si>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</si>
  <si>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</si>
  <si>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</si>
  <si>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</si>
  <si>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</si>
  <si>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</si>
  <si>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</si>
  <si>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</si>
  <si>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</si>
  <si>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</si>
  <si>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</si>
  <si>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</si>
  <si>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</si>
  <si>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</si>
  <si>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</si>
  <si>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</si>
  <si>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</si>
  <si>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</si>
  <si>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</si>
  <si>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</si>
  <si>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</si>
  <si>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</si>
  <si>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</si>
  <si>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</si>
  <si>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</si>
  <si>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</si>
  <si>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</si>
  <si>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</si>
  <si>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</si>
  <si>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</si>
  <si>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</si>
  <si>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</si>
  <si>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</si>
  <si>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</si>
  <si>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</si>
  <si>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</si>
  <si>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</si>
  <si>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</si>
  <si>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</si>
  <si>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</si>
  <si>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</si>
  <si>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</si>
  <si>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</si>
  <si>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</si>
  <si>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</si>
  <si>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</si>
  <si>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</si>
  <si>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</si>
  <si>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</si>
  <si>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</si>
  <si>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</si>
  <si>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</si>
  <si>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</si>
  <si>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</si>
  <si>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</si>
  <si>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</si>
  <si>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</si>
  <si>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</si>
  <si>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</si>
  <si>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</si>
  <si>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</si>
  <si>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</si>
  <si>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</si>
  <si>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</si>
  <si>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</si>
  <si>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</si>
  <si>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</si>
  <si>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</si>
  <si>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</si>
  <si>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</si>
  <si>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</si>
  <si>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</si>
  <si>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</si>
  <si>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</si>
  <si>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</si>
  <si>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</si>
  <si>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</si>
  <si>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</si>
  <si>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</si>
  <si>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</si>
  <si>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</si>
  <si>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</si>
  <si>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</si>
  <si>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</si>
  <si>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</si>
  <si>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</si>
  <si>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</si>
  <si>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</si>
  <si>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</si>
  <si>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</si>
  <si>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</si>
  <si>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</si>
  <si>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</si>
  <si>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</si>
  <si>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</si>
  <si>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</si>
  <si>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</si>
  <si>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</si>
  <si>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</si>
  <si>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</si>
  <si>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</si>
  <si>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</si>
  <si>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</si>
  <si>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</si>
  <si>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</si>
  <si>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</si>
  <si>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</si>
  <si>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</si>
  <si>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</si>
  <si>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</si>
  <si>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</si>
  <si>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</si>
  <si>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</si>
  <si>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</si>
  <si>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</si>
  <si>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</si>
  <si>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</si>
  <si>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</si>
  <si>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</si>
  <si>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</si>
  <si>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</si>
  <si>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</si>
  <si>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</si>
  <si>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</si>
  <si>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</si>
  <si>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</si>
  <si>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</si>
  <si>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</si>
  <si>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</si>
  <si>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</si>
  <si>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</si>
  <si>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</si>
  <si>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</si>
  <si>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</si>
  <si>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</si>
  <si>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</si>
  <si>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</si>
  <si>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</si>
  <si>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</si>
  <si>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</si>
  <si>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</si>
  <si>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</si>
  <si>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</si>
  <si>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</si>
  <si>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</si>
  <si>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</si>
  <si>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</si>
  <si>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</si>
  <si>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</si>
  <si>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</si>
  <si>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</si>
  <si>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</si>
  <si>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</si>
  <si>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</si>
  <si>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</si>
  <si>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</si>
  <si>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</si>
  <si>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</si>
  <si>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</si>
  <si>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</si>
  <si>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</si>
  <si>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</si>
  <si>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</si>
  <si>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</si>
  <si>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</si>
  <si>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</si>
  <si>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</si>
  <si>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</si>
  <si>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</si>
  <si>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</si>
  <si>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</si>
  <si>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</si>
  <si>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</si>
  <si>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</si>
  <si>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</si>
  <si>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</si>
  <si>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</si>
  <si>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</si>
  <si>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</si>
  <si>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</si>
  <si>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</si>
  <si>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</si>
  <si>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</si>
  <si>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</si>
  <si>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</si>
  <si>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</si>
  <si>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</si>
  <si>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</si>
  <si>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</si>
  <si>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</si>
  <si>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</si>
  <si>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</si>
  <si>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</si>
  <si>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</si>
  <si>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</si>
  <si>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</si>
  <si>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</si>
  <si>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</si>
  <si>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</si>
  <si>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</si>
  <si>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</si>
  <si>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</si>
  <si>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</si>
  <si>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</si>
  <si>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</si>
  <si>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</si>
  <si>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</si>
  <si>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</si>
  <si>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</si>
  <si>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</si>
  <si>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</si>
  <si>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</si>
  <si>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</si>
  <si>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</si>
  <si>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</si>
  <si>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</si>
  <si>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</si>
  <si>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</si>
  <si>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</si>
  <si>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</si>
  <si>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</si>
  <si>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</si>
  <si>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</si>
  <si>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</si>
  <si>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</si>
  <si>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</si>
  <si>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</si>
  <si>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</si>
  <si>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</si>
  <si>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</si>
  <si>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</si>
  <si>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</si>
  <si>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</si>
  <si>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</si>
  <si>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</si>
  <si>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</si>
  <si>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</si>
  <si>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</si>
  <si>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</si>
  <si>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</si>
  <si>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</si>
  <si>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</si>
  <si>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</si>
  <si>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</si>
  <si>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</si>
  <si>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</si>
  <si>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</si>
  <si>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</si>
  <si>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</si>
  <si>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</si>
  <si>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</si>
  <si>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</si>
  <si>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</si>
  <si>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</si>
  <si>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</si>
  <si>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</si>
  <si>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</si>
  <si>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</si>
  <si>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</si>
  <si>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</si>
  <si>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</si>
  <si>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</si>
  <si>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</si>
  <si>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</si>
  <si>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</si>
  <si>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</si>
  <si>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</si>
  <si>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</si>
  <si>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</si>
  <si>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</si>
  <si>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</si>
  <si>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</si>
  <si>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</si>
  <si>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</si>
  <si>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</si>
  <si>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</si>
  <si>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</si>
  <si>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</si>
  <si>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</si>
  <si>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</si>
  <si>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</si>
  <si>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</si>
  <si>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</si>
  <si>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</si>
  <si>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</si>
  <si>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</si>
  <si>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</si>
  <si>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</si>
  <si>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</si>
  <si>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</si>
  <si>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</si>
  <si>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</si>
  <si>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</si>
  <si>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</si>
  <si>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</si>
  <si>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</si>
  <si>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</si>
  <si>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</si>
  <si>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</si>
  <si>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</si>
  <si>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</si>
  <si>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</si>
  <si>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</si>
  <si>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</si>
  <si>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</si>
  <si>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</si>
  <si>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</si>
  <si>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</si>
  <si>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</si>
  <si>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</si>
  <si>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</si>
  <si>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</si>
  <si>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</si>
  <si>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</si>
  <si>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</si>
  <si>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</si>
  <si>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</si>
  <si>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</si>
  <si>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</si>
  <si>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</si>
  <si>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</si>
  <si>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</si>
  <si>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</si>
  <si>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</si>
  <si>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</si>
  <si>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</si>
  <si>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</si>
  <si>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</si>
  <si>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</si>
  <si>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</si>
  <si>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</si>
  <si>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</si>
  <si>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</si>
  <si>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</si>
  <si>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</si>
  <si>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</si>
  <si>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</si>
  <si>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</si>
  <si>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</si>
  <si>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</si>
  <si>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</si>
  <si>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</si>
  <si>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</si>
  <si>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</si>
  <si>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</si>
  <si>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</si>
  <si>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</si>
  <si>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</si>
  <si>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</si>
  <si>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</si>
  <si>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</si>
  <si>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</si>
  <si>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</si>
  <si>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</si>
  <si>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</si>
  <si>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</si>
  <si>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</si>
  <si>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</si>
  <si>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</si>
  <si>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</si>
  <si>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</si>
  <si>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</si>
  <si>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</si>
  <si>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</si>
  <si>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</si>
  <si>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</si>
  <si>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</si>
  <si>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</si>
  <si>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</si>
  <si>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</si>
  <si>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</si>
  <si>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</si>
  <si>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</si>
  <si>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</si>
  <si>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</si>
  <si>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</si>
  <si>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</si>
  <si>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</si>
  <si>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</si>
  <si>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</si>
  <si>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</si>
  <si>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</si>
  <si>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</si>
  <si>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</si>
  <si>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</si>
  <si>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</si>
  <si>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</si>
  <si>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</si>
  <si>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</si>
  <si>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</si>
  <si>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</si>
  <si>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</si>
  <si>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</si>
  <si>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</si>
  <si>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</si>
  <si>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</si>
  <si>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</si>
  <si>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</si>
  <si>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</si>
  <si>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</si>
  <si>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</si>
  <si>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</si>
  <si>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</si>
  <si>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</si>
  <si>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</si>
  <si>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</si>
  <si>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</si>
  <si>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</si>
  <si>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</si>
  <si>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</si>
  <si>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</si>
  <si>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</si>
  <si>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</si>
  <si>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</si>
  <si>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</si>
  <si>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</si>
  <si>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</si>
  <si>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</si>
  <si>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</si>
  <si>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</si>
  <si>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</si>
  <si>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</si>
  <si>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</si>
  <si>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</si>
  <si>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</si>
  <si>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</si>
  <si>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</si>
  <si>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</si>
  <si>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</si>
  <si>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</si>
  <si>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</si>
  <si>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</si>
  <si>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</si>
  <si>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</si>
  <si>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</si>
  <si>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</si>
  <si>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</si>
  <si>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</si>
  <si>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</si>
  <si>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</si>
  <si>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</si>
  <si>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</si>
  <si>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</si>
  <si>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</si>
  <si>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</si>
  <si>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</si>
  <si>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</si>
  <si>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</si>
  <si>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</si>
  <si>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</si>
  <si>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</si>
  <si>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</si>
  <si>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</si>
  <si>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</si>
  <si>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</si>
  <si>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</si>
  <si>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</si>
  <si>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</si>
  <si>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</si>
  <si>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</si>
  <si>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</si>
  <si>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</si>
  <si>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</si>
  <si>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</si>
  <si>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</si>
  <si>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</si>
  <si>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</si>
  <si>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</si>
  <si>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</si>
  <si>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</si>
  <si>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</si>
  <si>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</si>
  <si>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</si>
  <si>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</si>
  <si>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</si>
  <si>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</si>
  <si>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</si>
  <si>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</si>
  <si>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</si>
  <si>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</si>
  <si>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</si>
  <si>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</si>
  <si>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</si>
  <si>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</si>
  <si>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</si>
  <si>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</si>
  <si>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</si>
  <si>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</si>
  <si>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</si>
  <si>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</si>
  <si>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</si>
  <si>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</si>
  <si>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</si>
  <si>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</si>
  <si>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</si>
  <si>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</si>
  <si>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</si>
  <si>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</si>
  <si>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</si>
  <si>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</si>
  <si>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</si>
  <si>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</si>
  <si>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</si>
  <si>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</si>
  <si>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</si>
  <si>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</si>
  <si>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</si>
  <si>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</si>
  <si>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</si>
  <si>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</si>
  <si>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</si>
  <si>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</si>
  <si>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</si>
  <si>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</si>
  <si>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</si>
  <si>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</si>
  <si>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</si>
  <si>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</si>
  <si>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</si>
  <si>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</si>
  <si>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</si>
  <si>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</si>
  <si>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</si>
  <si>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</si>
  <si>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</si>
  <si>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</si>
  <si>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</si>
  <si>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</si>
  <si>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</si>
  <si>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</si>
  <si>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</si>
  <si>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</si>
  <si>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</si>
  <si>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</si>
  <si>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</si>
  <si>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</si>
  <si>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</si>
  <si>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</si>
  <si>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</si>
  <si>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</si>
  <si>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</si>
  <si>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</si>
  <si>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</si>
  <si>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</si>
  <si>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</si>
  <si>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</si>
  <si>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</si>
  <si>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</si>
  <si>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</si>
  <si>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</si>
  <si>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</si>
  <si>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</si>
  <si>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</si>
  <si>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</si>
  <si>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</si>
  <si>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</si>
  <si>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</si>
  <si>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</si>
  <si>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</si>
  <si>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</si>
  <si>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</si>
  <si>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</si>
  <si>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</si>
  <si>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</si>
  <si>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</si>
  <si>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</si>
  <si>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</si>
  <si>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</si>
  <si>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</si>
  <si>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</si>
  <si>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</si>
  <si>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</si>
  <si>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</si>
  <si>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</si>
  <si>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</si>
  <si>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</si>
  <si>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</si>
  <si>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</si>
  <si>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</si>
  <si>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</si>
  <si>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</si>
  <si>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</si>
  <si>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</si>
  <si>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</si>
  <si>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</si>
  <si>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</si>
  <si>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</si>
  <si>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</si>
  <si>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</si>
  <si>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</si>
  <si>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</si>
  <si>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</si>
  <si>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</si>
  <si>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</si>
  <si>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</si>
  <si>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</si>
  <si>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</si>
  <si>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</si>
  <si>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</si>
  <si>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</si>
  <si>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</si>
  <si>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</si>
  <si>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</si>
  <si>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</si>
  <si>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</si>
  <si>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</si>
  <si>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</si>
  <si>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</si>
  <si>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</si>
  <si>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</si>
  <si>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</si>
  <si>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</si>
  <si>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</si>
  <si>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</si>
  <si>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</si>
  <si>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</si>
  <si>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</si>
  <si>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</si>
  <si>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</si>
  <si>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</si>
  <si>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</si>
  <si>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</si>
  <si>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</si>
  <si>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</si>
  <si>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</si>
  <si>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</si>
  <si>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</si>
  <si>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</si>
  <si>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</si>
  <si>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</si>
  <si>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</si>
  <si>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</si>
  <si>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</si>
  <si>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</si>
  <si>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</si>
  <si>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</si>
  <si>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</si>
  <si>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</si>
  <si>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</si>
  <si>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</si>
  <si>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</si>
  <si>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</si>
  <si>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</si>
  <si>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</si>
  <si>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</si>
  <si>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</si>
  <si>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</si>
  <si>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</si>
  <si>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</si>
  <si>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</si>
  <si>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</si>
  <si>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</si>
  <si>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</si>
  <si>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</si>
  <si>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</si>
  <si>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</si>
  <si>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</si>
  <si>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</si>
  <si>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</si>
  <si>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</si>
  <si>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</si>
  <si>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</si>
  <si>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</si>
  <si>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</si>
  <si>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</si>
  <si>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</si>
  <si>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</si>
  <si>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</si>
  <si>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</si>
  <si>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</si>
  <si>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</si>
  <si>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</si>
  <si>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</si>
  <si>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</si>
  <si>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</si>
  <si>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</si>
  <si>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</si>
  <si>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</si>
  <si>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</si>
  <si>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</si>
  <si>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</si>
  <si>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</si>
  <si>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</si>
  <si>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</si>
  <si>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</si>
  <si>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</si>
  <si>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</si>
  <si>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</si>
  <si>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</si>
  <si>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</si>
  <si>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</si>
  <si>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</si>
  <si>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</si>
  <si>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</si>
  <si>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</si>
  <si>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</si>
  <si>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</si>
  <si>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</si>
  <si>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</si>
  <si>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</si>
  <si>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</si>
  <si>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</si>
  <si>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</si>
  <si>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</si>
  <si>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</si>
  <si>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</si>
  <si>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</si>
  <si>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</si>
  <si>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</si>
  <si>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</si>
  <si>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</si>
  <si>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</si>
  <si>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</si>
  <si>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</si>
  <si>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</si>
  <si>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</si>
  <si>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</si>
  <si>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</si>
  <si>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</si>
  <si>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</si>
  <si>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</si>
  <si>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</si>
  <si>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</si>
  <si>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</si>
  <si>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</si>
  <si>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</si>
  <si>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</si>
  <si>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</si>
  <si>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</si>
  <si>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</si>
  <si>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</si>
  <si>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</si>
  <si>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</si>
  <si>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</si>
  <si>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</si>
  <si>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</si>
  <si>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</si>
  <si>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</si>
  <si>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</si>
  <si>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</si>
  <si>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</si>
  <si>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</si>
  <si>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</si>
  <si>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</si>
  <si>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</si>
  <si>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</si>
  <si>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</si>
  <si>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</si>
  <si>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</si>
  <si>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</si>
  <si>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</si>
  <si>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</si>
  <si>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</si>
  <si>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</si>
  <si>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</si>
  <si>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</si>
  <si>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</si>
  <si>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</si>
  <si>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</si>
  <si>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</si>
  <si>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</si>
  <si>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</si>
  <si>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</si>
  <si>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</si>
  <si>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</si>
  <si>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</si>
  <si>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</si>
  <si>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</si>
  <si>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</si>
  <si>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</si>
  <si>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</si>
  <si>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</si>
  <si>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</si>
  <si>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</si>
  <si>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</si>
  <si>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</si>
  <si>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</si>
  <si>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</si>
  <si>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</si>
  <si>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</si>
  <si>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</si>
  <si>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</si>
  <si>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</si>
  <si>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</si>
  <si>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</si>
  <si>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</si>
  <si>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</si>
  <si>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</si>
  <si>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</si>
  <si>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</si>
  <si>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</si>
  <si>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</si>
  <si>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</si>
  <si>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</si>
  <si>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</si>
  <si>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</si>
  <si>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</si>
  <si>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</si>
  <si>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</si>
  <si>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</si>
  <si>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</si>
  <si>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</si>
  <si>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</si>
  <si>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</si>
  <si>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</si>
  <si>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</si>
  <si>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</si>
  <si>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</si>
  <si>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</si>
  <si>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</si>
  <si>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</si>
  <si>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</si>
  <si>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</si>
  <si>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</si>
  <si>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</si>
  <si>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</si>
  <si>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</si>
  <si>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</si>
  <si>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</si>
  <si>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</si>
  <si>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</si>
  <si>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</si>
  <si>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</si>
  <si>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</si>
  <si>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</si>
  <si>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</si>
  <si>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</si>
  <si>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</si>
  <si>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</si>
  <si>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</si>
  <si>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</si>
  <si>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</si>
  <si>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</si>
  <si>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</si>
  <si>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</si>
  <si>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</si>
  <si>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</si>
  <si>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</si>
  <si>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</si>
  <si>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</si>
  <si>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</si>
  <si>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</si>
  <si>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</si>
  <si>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</si>
  <si>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</si>
  <si>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</si>
  <si>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</si>
  <si>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</si>
  <si>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</si>
  <si>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</si>
  <si>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</si>
  <si>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</si>
  <si>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</si>
  <si>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</si>
  <si>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</si>
  <si>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</si>
  <si>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</si>
  <si>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</si>
  <si>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</si>
  <si>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</si>
  <si>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</si>
  <si>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</si>
  <si>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</si>
  <si>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</si>
  <si>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</si>
  <si>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</si>
  <si>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</si>
  <si>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</si>
  <si>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</si>
  <si>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</si>
  <si>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</si>
  <si>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</si>
  <si>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</si>
  <si>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</si>
  <si>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</si>
  <si>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</si>
  <si>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</si>
  <si>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</si>
  <si>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</si>
  <si>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</si>
  <si>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</si>
  <si>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</si>
  <si>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</si>
  <si>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</si>
  <si>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</si>
  <si>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</si>
  <si>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</si>
  <si>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</si>
  <si>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</si>
  <si>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</si>
  <si>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</si>
  <si>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</si>
  <si>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</si>
  <si>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</si>
  <si>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</si>
  <si>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</si>
  <si>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</si>
  <si>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</si>
  <si>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</si>
  <si>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</si>
  <si>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</si>
  <si>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</si>
  <si>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</si>
  <si>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</si>
  <si>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</si>
  <si>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</si>
  <si>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</si>
  <si>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</si>
  <si>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</si>
  <si>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</si>
  <si>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</si>
  <si>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</si>
  <si>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</si>
  <si>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</si>
  <si>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</si>
  <si>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</si>
  <si>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</si>
  <si>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</si>
  <si>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</si>
  <si>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</si>
  <si>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</si>
  <si>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</si>
  <si>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</si>
  <si>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</si>
  <si>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</si>
  <si>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</si>
  <si>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</si>
  <si>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</si>
  <si>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</si>
  <si>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</si>
  <si>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</si>
  <si>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</si>
  <si>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</si>
  <si>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</si>
  <si>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</si>
  <si>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</si>
  <si>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</si>
  <si>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</si>
  <si>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</si>
  <si>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</si>
  <si>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</si>
  <si>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</si>
  <si>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</si>
  <si>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</si>
  <si>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</si>
  <si>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</si>
  <si>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</si>
  <si>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</si>
  <si>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</si>
  <si>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</si>
  <si>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</si>
  <si>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</si>
  <si>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</si>
  <si>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</si>
  <si>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</si>
  <si>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</si>
  <si>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</si>
  <si>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</si>
  <si>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</si>
  <si>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</si>
  <si>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</si>
  <si>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</si>
  <si>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</si>
  <si>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</si>
  <si>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</si>
  <si>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</si>
  <si>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</si>
  <si>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</si>
  <si>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</si>
  <si>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</si>
  <si>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</si>
  <si>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</si>
  <si>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</si>
  <si>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</si>
  <si>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</si>
  <si>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</si>
  <si>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</si>
  <si>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</si>
  <si>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</si>
  <si>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</si>
  <si>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</si>
  <si>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</si>
  <si>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</si>
  <si>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</si>
  <si>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</si>
  <si>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</si>
  <si>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</si>
  <si>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</si>
  <si>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</si>
  <si>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</si>
  <si>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</si>
  <si>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</si>
  <si>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</si>
  <si>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</si>
  <si>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</si>
  <si>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</si>
  <si>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</si>
  <si>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</si>
  <si>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</si>
  <si>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</si>
  <si>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</si>
  <si>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</si>
  <si>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</si>
  <si>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</si>
  <si>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</si>
  <si>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</si>
  <si>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</si>
  <si>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</si>
  <si>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</si>
  <si>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</si>
  <si>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</si>
  <si>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</si>
  <si>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</si>
  <si>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</si>
  <si>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</si>
  <si>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</si>
  <si>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</si>
  <si>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</si>
  <si>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</si>
  <si>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</si>
  <si>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</si>
  <si>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</si>
  <si>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</si>
  <si>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</si>
  <si>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</si>
  <si>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</si>
  <si>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</si>
  <si>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</si>
  <si>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</si>
  <si>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</si>
  <si>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</si>
  <si>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</si>
  <si>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</si>
  <si>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</si>
  <si>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</si>
  <si>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</si>
  <si>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</si>
  <si>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</si>
  <si>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</si>
  <si>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</si>
  <si>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</si>
  <si>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</si>
  <si>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</si>
  <si>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</si>
  <si>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</si>
  <si>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</si>
  <si>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</si>
  <si>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</si>
  <si>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</si>
  <si>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</si>
  <si>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</si>
  <si>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</si>
  <si>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</si>
  <si>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</si>
  <si>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</si>
  <si>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</si>
  <si>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</si>
  <si>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</si>
  <si>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</si>
  <si>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</si>
  <si>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</si>
  <si>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</si>
  <si>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</si>
  <si>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</si>
  <si>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</si>
  <si>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</si>
  <si>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</si>
  <si>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</si>
  <si>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</si>
  <si>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</si>
  <si>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</si>
  <si>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</si>
  <si>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</si>
  <si>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</si>
  <si>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</si>
  <si>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</si>
  <si>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</si>
  <si>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</si>
  <si>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</si>
  <si>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</si>
  <si>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</si>
  <si>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</si>
  <si>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</si>
  <si>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</si>
  <si>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</si>
  <si>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</si>
  <si>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</si>
  <si>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</si>
  <si>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</si>
  <si>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</si>
  <si>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</si>
  <si>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</si>
  <si>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</si>
  <si>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</si>
  <si>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</si>
  <si>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</si>
  <si>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</si>
  <si>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</si>
  <si>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</si>
  <si>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</si>
  <si>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</si>
  <si>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</si>
  <si>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</si>
  <si>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</si>
  <si>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</si>
  <si>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</si>
  <si>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</si>
  <si>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</si>
  <si>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</si>
  <si>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</si>
  <si>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</si>
  <si>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</si>
  <si>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</si>
  <si>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</si>
  <si>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</si>
  <si>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</si>
  <si>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</si>
  <si>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</si>
  <si>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</si>
  <si>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</si>
  <si>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</si>
  <si>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</si>
  <si>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</si>
  <si>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</si>
  <si>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</si>
  <si>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</si>
  <si>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</si>
  <si>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</si>
  <si>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</si>
  <si>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</si>
  <si>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</si>
  <si>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</si>
  <si>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</si>
  <si>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</si>
  <si>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</si>
  <si>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</si>
  <si>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</si>
  <si>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</si>
  <si>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</si>
  <si>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</si>
  <si>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</si>
  <si>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</si>
  <si>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</si>
  <si>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</si>
  <si>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</si>
  <si>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</si>
  <si>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</si>
  <si>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</si>
  <si>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</si>
  <si>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</si>
  <si>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</si>
  <si>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</si>
  <si>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</si>
  <si>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</si>
  <si>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</si>
  <si>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</si>
  <si>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</si>
  <si>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</si>
  <si>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</si>
  <si>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</si>
  <si>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</si>
  <si>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</si>
  <si>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</si>
  <si>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</si>
  <si>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</si>
  <si>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</si>
  <si>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</si>
  <si>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</si>
  <si>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</si>
  <si>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</si>
  <si>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</si>
  <si>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</si>
  <si>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</si>
  <si>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</si>
  <si>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</si>
  <si>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</si>
  <si>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</si>
  <si>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</si>
  <si>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</si>
  <si>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</si>
  <si>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</si>
  <si>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</si>
  <si>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</si>
  <si>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</si>
  <si>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</si>
  <si>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</si>
  <si>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</si>
  <si>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</si>
  <si>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</si>
  <si>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</si>
  <si>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</si>
  <si>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</si>
  <si>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</si>
  <si>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</si>
  <si>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</si>
  <si>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</si>
  <si>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</si>
  <si>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</si>
  <si>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</si>
  <si>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</si>
  <si>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</si>
  <si>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</si>
  <si>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</si>
  <si>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</si>
  <si>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</si>
  <si>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</si>
  <si>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</si>
  <si>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</si>
  <si>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</si>
  <si>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</si>
  <si>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</si>
  <si>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</si>
  <si>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</si>
  <si>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</si>
  <si>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</si>
  <si>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</si>
  <si>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</si>
  <si>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</si>
  <si>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</si>
  <si>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</si>
  <si>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</si>
  <si>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</si>
  <si>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</si>
  <si>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</si>
  <si>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</si>
  <si>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</si>
  <si>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</si>
  <si>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</si>
  <si>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</si>
  <si>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</si>
  <si>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</si>
  <si>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</si>
  <si>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</si>
  <si>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</si>
  <si>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</si>
  <si>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</si>
  <si>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</si>
  <si>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</si>
  <si>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</si>
  <si>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</si>
  <si>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</si>
  <si>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</si>
  <si>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</si>
  <si>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</si>
  <si>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</si>
  <si>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</si>
  <si>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</si>
  <si>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</si>
  <si>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</si>
  <si>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</si>
  <si>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</si>
  <si>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</si>
  <si>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</si>
  <si>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</si>
  <si>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</si>
  <si>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</si>
  <si>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</si>
  <si>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</si>
  <si>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</si>
  <si>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</si>
  <si>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</si>
  <si>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</si>
  <si>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</si>
  <si>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</si>
  <si>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</si>
  <si>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</si>
  <si>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</si>
  <si>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</si>
  <si>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</si>
  <si>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</si>
  <si>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</si>
  <si>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</si>
  <si>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</si>
  <si>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</si>
  <si>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</si>
  <si>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</si>
  <si>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</si>
  <si>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</si>
  <si>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</si>
  <si>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</si>
  <si>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</si>
  <si>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</si>
  <si>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</si>
  <si>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</si>
  <si>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</si>
  <si>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</si>
  <si>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</si>
  <si>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</si>
  <si>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</si>
  <si>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</si>
  <si>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</si>
  <si>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</si>
  <si>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</si>
  <si>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</si>
  <si>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</si>
  <si>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</si>
  <si>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</si>
  <si>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</si>
  <si>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</si>
  <si>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</si>
  <si>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</si>
  <si>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</si>
  <si>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</si>
  <si>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</si>
  <si>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</si>
  <si>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</si>
  <si>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</si>
  <si>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</si>
  <si>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</si>
  <si>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</si>
  <si>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</si>
  <si>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</si>
  <si>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</si>
  <si>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</si>
  <si>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</si>
  <si>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</si>
  <si>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</si>
  <si>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</si>
  <si>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</si>
  <si>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</si>
  <si>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</si>
  <si>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</si>
  <si>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</si>
  <si>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</si>
  <si>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</si>
  <si>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</si>
  <si>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</si>
  <si>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</si>
  <si>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</si>
  <si>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</si>
  <si>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</si>
  <si>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</si>
  <si>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</si>
  <si>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</si>
  <si>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</si>
  <si>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</si>
  <si>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</si>
  <si>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</si>
  <si>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</si>
  <si>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</si>
  <si>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</si>
  <si>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</si>
  <si>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</si>
  <si>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</si>
  <si>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</si>
  <si>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</si>
  <si>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</si>
  <si>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</si>
  <si>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</si>
  <si>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</si>
  <si>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</si>
  <si>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</si>
  <si>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</si>
  <si>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</si>
  <si>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</si>
  <si>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</si>
  <si>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</si>
  <si>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</si>
  <si>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</si>
  <si>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</si>
  <si>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</si>
  <si>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</si>
  <si>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</si>
  <si>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</si>
  <si>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</si>
  <si>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</si>
  <si>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</si>
  <si>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</si>
  <si>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</si>
  <si>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</si>
  <si>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</si>
  <si>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</si>
  <si>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</si>
  <si>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</si>
  <si>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</si>
  <si>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</si>
  <si>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</si>
  <si>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</si>
  <si>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</si>
  <si>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</si>
  <si>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</si>
  <si>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</si>
  <si>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</si>
  <si>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</si>
  <si>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</si>
  <si>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</si>
  <si>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</si>
  <si>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</si>
  <si>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</si>
  <si>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</si>
  <si>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</si>
  <si>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</si>
  <si>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</si>
  <si>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</si>
  <si>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</si>
  <si>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</si>
  <si>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</si>
  <si>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</si>
  <si>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</si>
  <si>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</si>
  <si>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</si>
  <si>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</si>
  <si>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</si>
  <si>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</si>
  <si>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</si>
  <si>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</si>
  <si>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</si>
  <si>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</si>
  <si>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</si>
  <si>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</si>
  <si>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</si>
  <si>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</si>
  <si>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</si>
  <si>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</si>
  <si>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</si>
  <si>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</si>
  <si>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</si>
  <si>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</si>
  <si>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</si>
  <si>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</si>
  <si>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</si>
  <si>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</si>
  <si>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</si>
  <si>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</si>
  <si>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</si>
  <si>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</si>
  <si>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</si>
  <si>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</si>
  <si>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</si>
  <si>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</si>
  <si>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</si>
  <si>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</si>
  <si>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</si>
  <si>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</si>
  <si>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</si>
  <si>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</si>
  <si>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</si>
  <si>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</si>
  <si>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</si>
  <si>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</si>
  <si>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</si>
  <si>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</si>
  <si>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</si>
  <si>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</si>
  <si>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</si>
  <si>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</si>
  <si>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</si>
  <si>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</si>
  <si>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</si>
  <si>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</si>
  <si>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</si>
  <si>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</si>
  <si>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</si>
  <si>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</si>
  <si>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</si>
  <si>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</si>
  <si>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</si>
  <si>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</si>
  <si>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</si>
  <si>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</si>
  <si>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</si>
  <si>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</si>
  <si>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</si>
  <si>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</si>
  <si>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</si>
  <si>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</si>
  <si>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</si>
  <si>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</si>
  <si>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</si>
  <si>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</si>
  <si>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</si>
  <si>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</si>
  <si>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</si>
  <si>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</si>
  <si>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</si>
  <si>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</si>
  <si>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</si>
  <si>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</si>
  <si>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</si>
  <si>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</si>
  <si>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</si>
  <si>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</si>
  <si>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</si>
  <si>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</si>
  <si>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</si>
  <si>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</si>
  <si>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</si>
  <si>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</si>
  <si>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</si>
  <si>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</si>
  <si>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</si>
  <si>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</si>
  <si>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</si>
  <si>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</si>
  <si>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</si>
  <si>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</si>
  <si>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</si>
  <si>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</si>
  <si>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</si>
  <si>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</si>
  <si>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</si>
  <si>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</si>
  <si>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</si>
  <si>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</si>
  <si>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</si>
  <si>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</si>
  <si>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</si>
  <si>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</si>
  <si>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</si>
  <si>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</si>
  <si>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</si>
  <si>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</si>
  <si>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</si>
  <si>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</si>
  <si>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</si>
  <si>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</si>
  <si>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</si>
  <si>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</si>
  <si>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</si>
  <si>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</si>
  <si>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</si>
  <si>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</si>
  <si>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</si>
  <si>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</si>
  <si>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</si>
  <si>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</si>
  <si>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</si>
  <si>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</si>
  <si>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</si>
  <si>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</si>
  <si>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</si>
  <si>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</si>
  <si>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</si>
  <si>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</si>
  <si>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</si>
  <si>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</si>
  <si>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</si>
  <si>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</si>
  <si>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</si>
  <si>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</si>
  <si>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</si>
  <si>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</si>
  <si>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</si>
  <si>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</si>
  <si>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</si>
  <si>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</si>
  <si>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</si>
  <si>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</si>
  <si>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</si>
  <si>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</si>
  <si>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</si>
  <si>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</si>
  <si>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</si>
  <si>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</si>
  <si>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</si>
  <si>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</si>
  <si>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</si>
  <si>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</si>
  <si>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</si>
  <si>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</si>
  <si>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</si>
  <si>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</si>
  <si>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</si>
  <si>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</si>
  <si>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</si>
  <si>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</si>
  <si>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</si>
  <si>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</si>
  <si>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</si>
  <si>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</si>
  <si>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</si>
  <si>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</si>
  <si>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</si>
  <si>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</si>
  <si>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</si>
  <si>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</si>
  <si>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</si>
  <si>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</si>
  <si>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</si>
  <si>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</si>
  <si>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</si>
  <si>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</si>
  <si>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</si>
  <si>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</si>
  <si>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</si>
  <si>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</si>
  <si>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</si>
  <si>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</si>
  <si>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</si>
  <si>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</si>
  <si>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</si>
  <si>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</si>
  <si>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</si>
  <si>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</si>
  <si>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</si>
  <si>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</si>
  <si>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</si>
  <si>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</si>
  <si>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</si>
  <si>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</si>
  <si>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</si>
  <si>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</si>
  <si>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</si>
  <si>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</si>
  <si>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</si>
  <si>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</si>
  <si>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</si>
  <si>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</si>
  <si>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</si>
  <si>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</si>
  <si>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</si>
  <si>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</si>
  <si>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</si>
  <si>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</si>
  <si>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</si>
  <si>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</si>
  <si>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</si>
  <si>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</si>
  <si>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</si>
  <si>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</si>
  <si>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</si>
  <si>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</si>
  <si>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</si>
  <si>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</si>
  <si>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</si>
  <si>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</si>
  <si>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</si>
  <si>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</si>
  <si>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</si>
  <si>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</si>
  <si>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</si>
  <si>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</si>
  <si>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</si>
  <si>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</si>
  <si>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</si>
  <si>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</si>
  <si>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</si>
  <si>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</si>
  <si>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</si>
  <si>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</si>
  <si>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</si>
  <si>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</si>
  <si>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</si>
  <si>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</si>
  <si>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</si>
  <si>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</si>
  <si>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</si>
  <si>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</si>
  <si>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</si>
  <si>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</si>
  <si>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</si>
  <si>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</si>
  <si>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</si>
  <si>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</si>
  <si>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</si>
  <si>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</si>
  <si>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</si>
  <si>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</si>
  <si>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</si>
  <si>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</si>
  <si>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</si>
  <si>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</si>
  <si>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</si>
  <si>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</si>
  <si>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</si>
  <si>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</si>
  <si>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</si>
  <si>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</si>
  <si>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</si>
  <si>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</si>
  <si>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</si>
  <si>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</si>
  <si>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</si>
  <si>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</si>
  <si>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</si>
  <si>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</si>
  <si>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</si>
  <si>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</si>
  <si>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</si>
  <si>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</si>
  <si>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</si>
  <si>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</si>
  <si>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</si>
  <si>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</si>
  <si>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</si>
  <si>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</si>
  <si>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</si>
  <si>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</si>
  <si>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</si>
  <si>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</si>
  <si>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</si>
  <si>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</si>
  <si>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</si>
  <si>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</si>
  <si>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</si>
  <si>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</si>
  <si>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</si>
  <si>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</si>
  <si>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</si>
  <si>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</si>
  <si>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</si>
  <si>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</si>
  <si>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</si>
  <si>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</si>
  <si>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</si>
  <si>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</si>
  <si>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</si>
  <si>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</si>
  <si>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</si>
  <si>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</si>
  <si>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</si>
  <si>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</si>
  <si>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</si>
  <si>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</si>
  <si>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</si>
  <si>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</si>
  <si>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</si>
  <si>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</si>
  <si>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</si>
  <si>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</si>
  <si>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</si>
  <si>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</si>
  <si>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</si>
  <si>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</si>
  <si>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</si>
  <si>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</si>
  <si>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</si>
  <si>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</si>
  <si>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</si>
  <si>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</si>
  <si>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</si>
  <si>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</si>
  <si>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</si>
  <si>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</si>
  <si>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</si>
  <si>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</si>
  <si>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</si>
  <si>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</si>
  <si>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</si>
  <si>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</si>
  <si>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</si>
  <si>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</si>
  <si>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</si>
  <si>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</si>
  <si>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</si>
  <si>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</si>
  <si>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</si>
  <si>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</si>
  <si>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</si>
  <si>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</si>
  <si>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</si>
  <si>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</si>
  <si>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</si>
  <si>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</si>
  <si>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</si>
  <si>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</si>
  <si>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</si>
  <si>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</si>
  <si>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</si>
  <si>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</si>
  <si>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</si>
  <si>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</si>
  <si>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</si>
  <si>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</si>
  <si>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</si>
  <si>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</si>
  <si>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</si>
  <si>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</si>
  <si>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</si>
  <si>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</si>
  <si>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</si>
  <si>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</si>
  <si>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</si>
  <si>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</si>
  <si>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</si>
  <si>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</si>
  <si>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</si>
  <si>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</si>
  <si>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</si>
  <si>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</si>
  <si>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</si>
  <si>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</si>
  <si>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</si>
  <si>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</si>
  <si>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</si>
  <si>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</si>
  <si>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</si>
  <si>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</si>
  <si>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</si>
  <si>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</si>
  <si>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</si>
  <si>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</si>
  <si>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</si>
  <si>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</si>
  <si>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</si>
  <si>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</si>
  <si>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</si>
  <si>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</si>
  <si>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</si>
  <si>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</si>
  <si>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</si>
  <si>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</si>
  <si>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</si>
  <si>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</si>
  <si>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</si>
  <si>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</si>
  <si>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</si>
  <si>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</si>
  <si>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</si>
  <si>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</si>
  <si>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</si>
  <si>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</si>
  <si>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</si>
  <si>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</si>
  <si>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</si>
  <si>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</si>
  <si>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</si>
  <si>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</si>
  <si>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</si>
  <si>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</si>
  <si>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</si>
  <si>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</si>
  <si>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</si>
  <si>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</si>
  <si>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</si>
  <si>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</si>
  <si>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</si>
  <si>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</si>
  <si>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</si>
  <si>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</si>
  <si>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</si>
  <si>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</si>
  <si>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</si>
  <si>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</si>
  <si>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</si>
  <si>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</si>
  <si>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</si>
  <si>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</si>
  <si>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</si>
  <si>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</si>
  <si>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</si>
  <si>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</si>
  <si>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</si>
  <si>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</si>
  <si>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</si>
  <si>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</si>
  <si>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</si>
  <si>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</si>
  <si>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</si>
  <si>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</si>
  <si>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</si>
  <si>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</si>
  <si>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</si>
  <si>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</si>
  <si>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</si>
  <si>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</si>
  <si>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</si>
  <si>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</si>
  <si>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</si>
  <si>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</si>
  <si>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</si>
  <si>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</si>
  <si>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</si>
  <si>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</si>
  <si>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</si>
  <si>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</si>
  <si>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</si>
  <si>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</si>
  <si>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</si>
  <si>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</si>
  <si>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</si>
  <si>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</si>
  <si>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</si>
  <si>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</si>
  <si>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</si>
  <si>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</si>
  <si>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</si>
  <si>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</si>
  <si>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</si>
  <si>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</si>
  <si>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</si>
  <si>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</si>
  <si>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</si>
  <si>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</si>
  <si>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</si>
  <si>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</si>
  <si>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</si>
  <si>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</si>
  <si>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</si>
  <si>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</si>
  <si>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</si>
  <si>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</si>
  <si>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</si>
  <si>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</si>
  <si>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</si>
  <si>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</si>
  <si>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</si>
  <si>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</si>
  <si>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</si>
  <si>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</si>
  <si>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</si>
  <si>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</si>
  <si>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</si>
  <si>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</si>
  <si>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</si>
  <si>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</si>
  <si>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</si>
  <si>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</si>
  <si>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</si>
  <si>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</si>
  <si>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</si>
  <si>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</si>
  <si>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</si>
  <si>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</si>
  <si>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</si>
  <si>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</si>
  <si>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</si>
  <si>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</si>
  <si>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</si>
  <si>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</si>
  <si>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</si>
  <si>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</si>
  <si>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</si>
  <si>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</si>
  <si>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</si>
  <si>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</si>
  <si>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</si>
  <si>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</si>
  <si>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</si>
  <si>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</si>
  <si>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</si>
  <si>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</si>
  <si>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</si>
  <si>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</si>
  <si>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</si>
  <si>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</si>
  <si>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</si>
  <si>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</si>
  <si>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</si>
  <si>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</si>
  <si>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</si>
  <si>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</si>
  <si>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</si>
  <si>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</si>
  <si>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</si>
  <si>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</si>
  <si>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</si>
  <si>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</si>
  <si>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</si>
  <si>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</si>
  <si>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</si>
  <si>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</si>
  <si>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</si>
  <si>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</si>
  <si>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</si>
  <si>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</si>
  <si>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</si>
  <si>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</si>
  <si>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</si>
  <si>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</si>
  <si>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</si>
  <si>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</si>
  <si>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</si>
  <si>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</si>
  <si>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</si>
  <si>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</si>
  <si>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</si>
  <si>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</si>
  <si>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</si>
  <si>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</si>
  <si>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</si>
  <si>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</si>
  <si>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</si>
  <si>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</si>
  <si>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</si>
  <si>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</si>
  <si>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</si>
  <si>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</si>
  <si>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</si>
  <si>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</si>
  <si>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</si>
  <si>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</si>
  <si>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</si>
  <si>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</si>
  <si>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</si>
  <si>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</si>
  <si>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</si>
  <si>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</si>
  <si>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</si>
  <si>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</si>
  <si>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</si>
  <si>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</si>
  <si>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</si>
  <si>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</si>
  <si>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</si>
  <si>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</si>
  <si>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</si>
  <si>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</si>
  <si>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</si>
  <si>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</si>
  <si>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</si>
  <si>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</si>
  <si>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</si>
  <si>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</si>
  <si>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</si>
  <si>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</si>
  <si>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</si>
  <si>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</si>
  <si>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</si>
  <si>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</si>
  <si>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</si>
  <si>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</si>
  <si>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</si>
  <si>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</si>
  <si>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</si>
  <si>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</si>
  <si>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</si>
  <si>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</si>
  <si>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</si>
  <si>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</si>
  <si>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</si>
  <si>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</si>
  <si>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</si>
  <si>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</si>
  <si>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</si>
  <si>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</si>
  <si>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</si>
  <si>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</si>
  <si>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</si>
  <si>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</si>
  <si>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</si>
  <si>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</si>
  <si>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</si>
  <si>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</si>
  <si>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</si>
  <si>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</si>
  <si>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</si>
  <si>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</si>
  <si>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</si>
  <si>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</si>
  <si>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</si>
  <si>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</si>
  <si>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</si>
  <si>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</si>
  <si>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</si>
  <si>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</si>
  <si>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</si>
  <si>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</si>
  <si>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</si>
  <si>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</si>
  <si>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</si>
  <si>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</si>
  <si>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</si>
  <si>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</si>
  <si>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</si>
  <si>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</si>
  <si>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</si>
  <si>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</si>
  <si>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</si>
  <si>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</si>
  <si>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</si>
  <si>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</si>
  <si>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</si>
  <si>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</si>
  <si>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</si>
  <si>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</si>
  <si>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</si>
  <si>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</si>
  <si>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</si>
  <si>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</si>
  <si>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</si>
  <si>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</si>
  <si>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</si>
  <si>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</si>
  <si>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</si>
  <si>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</si>
  <si>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</si>
  <si>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</si>
  <si>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</si>
  <si>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</si>
  <si>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</si>
  <si>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</si>
  <si>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</si>
  <si>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</si>
  <si>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</si>
  <si>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</si>
  <si>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</si>
  <si>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</si>
  <si>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</si>
  <si>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</si>
  <si>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</si>
  <si>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</si>
  <si>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</si>
  <si>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</si>
  <si>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</si>
  <si>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</si>
  <si>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</si>
  <si>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</si>
  <si>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</si>
  <si>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</si>
  <si>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</si>
  <si>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</si>
  <si>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</si>
  <si>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</si>
  <si>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</si>
  <si>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</si>
  <si>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</si>
  <si>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</si>
  <si>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</si>
  <si>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</si>
  <si>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</si>
  <si>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</si>
  <si>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</si>
  <si>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</si>
  <si>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</si>
  <si>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</si>
  <si>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</si>
  <si>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</si>
  <si>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</si>
  <si>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</si>
  <si>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</si>
  <si>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</si>
  <si>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</si>
  <si>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</si>
  <si>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</si>
  <si>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</si>
  <si>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</si>
  <si>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</si>
  <si>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</si>
  <si>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</si>
  <si>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</si>
  <si>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</si>
  <si>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</si>
  <si>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</si>
  <si>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</si>
  <si>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</si>
  <si>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</si>
  <si>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</si>
  <si>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</si>
  <si>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</si>
  <si>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</si>
  <si>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</si>
  <si>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</si>
  <si>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</si>
  <si>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</si>
  <si>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</si>
  <si>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</si>
  <si>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</si>
  <si>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</si>
  <si>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</si>
  <si>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</si>
  <si>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</si>
  <si>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</si>
  <si>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</si>
  <si>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</si>
  <si>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</si>
  <si>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</si>
  <si>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</si>
  <si>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</si>
  <si>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</si>
  <si>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</si>
  <si>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</si>
  <si>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</si>
  <si>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</si>
  <si>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</si>
  <si>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</si>
  <si>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</si>
  <si>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</si>
  <si>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</si>
  <si>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</si>
  <si>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</si>
  <si>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</si>
  <si>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</si>
  <si>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</si>
  <si>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</si>
  <si>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</si>
  <si>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</si>
  <si>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</si>
  <si>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</si>
  <si>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</si>
  <si>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</si>
  <si>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</si>
  <si>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</si>
  <si>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</si>
  <si>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</si>
  <si>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</si>
  <si>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</si>
  <si>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</si>
  <si>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</si>
  <si>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</si>
  <si>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</si>
  <si>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</si>
  <si>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</si>
  <si>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</si>
  <si>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</si>
  <si>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</si>
  <si>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</si>
  <si>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</si>
  <si>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</si>
  <si>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</si>
  <si>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</si>
  <si>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</si>
  <si>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</si>
  <si>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</si>
  <si>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</si>
  <si>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</si>
  <si>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</si>
  <si>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</si>
  <si>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</si>
  <si>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</si>
  <si>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</si>
  <si>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</si>
  <si>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</si>
  <si>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</si>
  <si>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</si>
  <si>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</si>
  <si>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</si>
  <si>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</si>
  <si>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</si>
  <si>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</si>
  <si>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</si>
  <si>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</si>
  <si>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</si>
  <si>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</si>
  <si>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</si>
  <si>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</si>
  <si>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</si>
  <si>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</si>
  <si>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</si>
  <si>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</si>
  <si>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</si>
  <si>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</si>
  <si>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</si>
  <si>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</si>
  <si>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</si>
  <si>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</si>
  <si>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</si>
  <si>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</si>
  <si>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</si>
  <si>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</si>
  <si>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</si>
  <si>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</si>
  <si>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</si>
  <si>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</si>
  <si>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</si>
  <si>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</si>
  <si>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</si>
  <si>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</si>
  <si>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</si>
  <si>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</si>
  <si>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</si>
  <si>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</si>
  <si>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</si>
  <si>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</si>
  <si>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</si>
  <si>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</si>
  <si>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</si>
  <si>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</si>
  <si>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</si>
  <si>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</si>
  <si>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</si>
  <si>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</si>
  <si>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</si>
  <si>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</si>
  <si>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</si>
  <si>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</si>
  <si>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</si>
  <si>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</si>
  <si>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</si>
  <si>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</si>
  <si>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</si>
  <si>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</si>
  <si>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</si>
  <si>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</si>
  <si>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</si>
  <si>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</si>
  <si>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</si>
  <si>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</si>
  <si>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</si>
  <si>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</si>
  <si>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</si>
  <si>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</si>
  <si>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</si>
  <si>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</si>
  <si>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</si>
  <si>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</si>
  <si>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</si>
  <si>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</si>
  <si>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</si>
  <si>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</si>
  <si>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</si>
  <si>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</si>
  <si>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</si>
  <si>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</si>
  <si>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</si>
  <si>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</si>
  <si>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</si>
  <si>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</si>
  <si>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</si>
  <si>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</si>
  <si>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</si>
  <si>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</si>
  <si>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</si>
  <si>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</si>
  <si>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</si>
  <si>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</si>
  <si>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</si>
  <si>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</si>
  <si>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</si>
  <si>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</si>
  <si>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</si>
  <si>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</si>
  <si>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</si>
  <si>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</si>
  <si>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</si>
  <si>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</si>
  <si>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</si>
  <si>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</si>
  <si>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</si>
  <si>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</si>
  <si>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</si>
  <si>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</si>
  <si>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</si>
  <si>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</si>
  <si>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</si>
  <si>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</si>
  <si>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</si>
  <si>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</si>
  <si>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</si>
  <si>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</si>
  <si>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</si>
  <si>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</si>
  <si>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</si>
  <si>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</si>
  <si>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</si>
  <si>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</si>
  <si>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</si>
  <si>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</si>
  <si>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</si>
  <si>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</si>
  <si>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</si>
  <si>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</si>
  <si>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</si>
  <si>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</si>
  <si>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</si>
  <si>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</si>
  <si>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</si>
  <si>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</si>
  <si>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</si>
  <si>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</si>
  <si>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</si>
  <si>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</si>
  <si>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</si>
  <si>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</si>
  <si>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</si>
  <si>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</si>
  <si>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</si>
  <si>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</si>
  <si>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</si>
  <si>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</si>
  <si>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</si>
  <si>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</si>
  <si>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</si>
  <si>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</si>
  <si>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</si>
  <si>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</si>
  <si>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</si>
  <si>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</si>
  <si>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</si>
  <si>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</si>
  <si>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</si>
  <si>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</si>
  <si>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</si>
  <si>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</si>
  <si>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</si>
  <si>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</si>
  <si>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</si>
  <si>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</si>
  <si>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</si>
  <si>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</si>
  <si>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</si>
  <si>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</si>
  <si>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</si>
  <si>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</si>
  <si>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</si>
  <si>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</si>
  <si>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</si>
  <si>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</si>
  <si>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</si>
  <si>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</si>
  <si>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</si>
  <si>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</si>
  <si>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</si>
  <si>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</si>
  <si>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</si>
  <si>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</si>
  <si>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</si>
  <si>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</si>
  <si>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</si>
  <si>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</si>
  <si>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</si>
  <si>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</si>
  <si>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</si>
  <si>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</si>
  <si>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</si>
  <si>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</si>
  <si>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</si>
  <si>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</si>
  <si>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</si>
  <si>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</si>
  <si>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</si>
  <si>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</si>
  <si>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</si>
  <si>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</si>
  <si>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</si>
  <si>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</si>
  <si>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</si>
  <si>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</si>
  <si>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</si>
  <si>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</si>
  <si>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</si>
  <si>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</si>
  <si>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</si>
  <si>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</si>
  <si>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</si>
  <si>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</si>
  <si>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</si>
  <si>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</si>
  <si>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</si>
  <si>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</si>
  <si>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</si>
  <si>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</si>
  <si>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</si>
  <si>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</si>
  <si>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</si>
  <si>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</si>
  <si>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</si>
  <si>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</si>
  <si>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</si>
  <si>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</si>
  <si>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</si>
  <si>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</si>
  <si>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</si>
  <si>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</si>
  <si>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</si>
  <si>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</si>
  <si>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</si>
  <si>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</si>
  <si>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</si>
  <si>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</si>
  <si>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</si>
  <si>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</si>
  <si>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</si>
  <si>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</si>
  <si>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</si>
  <si>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</si>
  <si>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</si>
  <si>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</si>
  <si>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</si>
  <si>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</si>
  <si>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</si>
  <si>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</si>
  <si>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</si>
  <si>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</si>
  <si>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</si>
  <si>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</si>
  <si>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</si>
  <si>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</si>
  <si>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</si>
  <si>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</si>
  <si>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</si>
  <si>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</si>
  <si>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</si>
  <si>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</si>
  <si>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</si>
  <si>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</si>
  <si>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</si>
  <si>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</si>
  <si>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</si>
  <si>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</si>
  <si>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</si>
  <si>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</si>
  <si>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</si>
  <si>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</si>
  <si>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</si>
  <si>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</si>
  <si>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</si>
  <si>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</si>
  <si>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</si>
  <si>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</si>
  <si>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</si>
  <si>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</si>
  <si>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</si>
  <si>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</si>
  <si>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</si>
  <si>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</si>
  <si>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</si>
  <si>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</si>
  <si>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</si>
  <si>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</si>
  <si>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</si>
  <si>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</si>
  <si>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</si>
  <si>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</si>
  <si>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</si>
  <si>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</si>
  <si>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</si>
  <si>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</si>
  <si>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</si>
  <si>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</si>
  <si>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</si>
  <si>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</si>
  <si>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</si>
  <si>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</si>
  <si>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</si>
  <si>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</si>
  <si>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</si>
  <si>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</si>
  <si>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</si>
  <si>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</si>
  <si>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</si>
  <si>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</si>
  <si>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</si>
  <si>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</si>
  <si>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</si>
  <si>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</si>
  <si>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</si>
  <si>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</si>
  <si>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</si>
  <si>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</si>
  <si>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</si>
  <si>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</si>
  <si>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</si>
  <si>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</si>
  <si>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</si>
  <si>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</si>
  <si>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</si>
  <si>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</si>
  <si>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</si>
  <si>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</si>
  <si>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</si>
  <si>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</si>
  <si>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</si>
  <si>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</si>
  <si>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</si>
  <si>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</si>
  <si>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</si>
  <si>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</si>
  <si>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</si>
  <si>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</si>
  <si>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</si>
  <si>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</si>
  <si>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</si>
  <si>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</si>
  <si>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</si>
  <si>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</si>
  <si>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</si>
  <si>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</si>
  <si>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</si>
  <si>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</si>
  <si>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</si>
  <si>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</si>
  <si>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</si>
  <si>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</si>
  <si>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</si>
  <si>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</si>
  <si>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</si>
  <si>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</si>
  <si>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</si>
  <si>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</si>
  <si>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</si>
  <si>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</si>
  <si>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</si>
  <si>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</si>
  <si>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</si>
  <si>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</si>
  <si>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</si>
  <si>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</si>
  <si>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</si>
  <si>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</si>
  <si>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</si>
  <si>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</si>
  <si>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</si>
  <si>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</si>
  <si>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</si>
  <si>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</si>
  <si>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</si>
  <si>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</si>
  <si>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</si>
  <si>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</si>
  <si>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</si>
  <si>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</si>
  <si>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</si>
  <si>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</si>
  <si>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</si>
  <si>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</si>
  <si>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</si>
  <si>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</si>
  <si>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</si>
  <si>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</si>
  <si>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</si>
  <si>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</si>
  <si>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</si>
  <si>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</si>
  <si>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</si>
  <si>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</si>
  <si>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</si>
  <si>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</si>
  <si>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</si>
  <si>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</si>
  <si>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</si>
  <si>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</si>
  <si>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</si>
  <si>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</si>
  <si>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</si>
  <si>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</si>
  <si>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</si>
  <si>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</si>
  <si>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</si>
  <si>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</si>
  <si>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</si>
  <si>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</si>
  <si>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</si>
  <si>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</si>
  <si>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</si>
  <si>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</si>
  <si>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</si>
  <si>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</si>
  <si>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</si>
  <si>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</si>
  <si>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</si>
  <si>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</si>
  <si>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</si>
  <si>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</si>
  <si>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</si>
  <si>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</si>
  <si>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</si>
  <si>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</si>
  <si>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</si>
  <si>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</si>
  <si>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</si>
  <si>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</si>
  <si>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</si>
  <si>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</si>
  <si>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</si>
  <si>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</si>
  <si>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</si>
  <si>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</si>
  <si>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</si>
  <si>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</si>
  <si>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</si>
  <si>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</si>
  <si>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</si>
  <si>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</si>
  <si>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</si>
  <si>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</si>
  <si>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</si>
  <si>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</si>
  <si>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</si>
  <si>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</si>
  <si>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</si>
  <si>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</si>
  <si>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</si>
  <si>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</si>
  <si>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</si>
  <si>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</si>
  <si>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</si>
  <si>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</si>
  <si>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</si>
  <si>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</si>
  <si>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</si>
  <si>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</si>
  <si>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</si>
  <si>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</si>
  <si>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</si>
  <si>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</si>
  <si>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</si>
  <si>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</si>
  <si>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</si>
  <si>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</si>
  <si>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</si>
  <si>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</si>
  <si>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</si>
  <si>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</si>
  <si>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</si>
  <si>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</si>
  <si>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</si>
  <si>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</si>
  <si>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</si>
  <si>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</si>
  <si>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</si>
  <si>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</si>
  <si>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</si>
  <si>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</si>
  <si>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</si>
  <si>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</si>
  <si>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</si>
  <si>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</si>
  <si>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</si>
  <si>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</si>
  <si>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</si>
  <si>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</si>
  <si>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</si>
  <si>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</si>
  <si>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</si>
  <si>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</si>
  <si>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</si>
  <si>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</si>
  <si>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</si>
  <si>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</si>
  <si>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</si>
  <si>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</si>
  <si>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</si>
  <si>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</si>
  <si>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</si>
  <si>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</si>
  <si>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</si>
  <si>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</si>
  <si>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</si>
  <si>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</si>
  <si>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</si>
  <si>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</si>
  <si>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</si>
  <si>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</si>
  <si>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</si>
  <si>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</si>
  <si>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</si>
  <si>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</si>
  <si>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</si>
  <si>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</si>
  <si>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</si>
  <si>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</si>
  <si>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</si>
  <si>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</si>
  <si>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</si>
  <si>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</si>
  <si>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</si>
  <si>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</si>
  <si>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</si>
  <si>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</si>
  <si>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</si>
  <si>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</si>
  <si>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</si>
  <si>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</si>
  <si>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</si>
  <si>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</si>
  <si>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</si>
  <si>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</si>
  <si>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</si>
  <si>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</si>
  <si>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</si>
  <si>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</si>
  <si>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</si>
  <si>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</si>
  <si>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</si>
  <si>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</si>
  <si>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</si>
  <si>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</si>
  <si>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</si>
  <si>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</si>
  <si>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</si>
  <si>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</si>
  <si>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</si>
  <si>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</si>
  <si>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</si>
  <si>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</si>
  <si>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</si>
  <si>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</si>
  <si>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</si>
  <si>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</si>
  <si>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</si>
  <si>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</si>
  <si>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</si>
  <si>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</si>
  <si>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</si>
  <si>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</si>
  <si>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</si>
  <si>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</si>
  <si>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</si>
  <si>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</si>
  <si>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</si>
  <si>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</si>
  <si>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</si>
  <si>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</si>
  <si>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</si>
  <si>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</si>
  <si>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</si>
  <si>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</si>
  <si>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</si>
  <si>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</si>
  <si>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</si>
  <si>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</si>
  <si>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</si>
  <si>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</si>
  <si>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</si>
  <si>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</si>
  <si>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</si>
  <si>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</si>
  <si>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</si>
  <si>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</si>
  <si>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</si>
  <si>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</si>
  <si>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</si>
  <si>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</si>
  <si>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</si>
  <si>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</si>
  <si>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</si>
  <si>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</si>
  <si>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</si>
  <si>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</si>
  <si>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</si>
  <si>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</si>
  <si>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</si>
  <si>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</si>
  <si>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</si>
  <si>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</si>
  <si>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</si>
  <si>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</si>
  <si>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</si>
  <si>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</si>
  <si>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</si>
  <si>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</si>
  <si>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</si>
  <si>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</si>
  <si>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</si>
  <si>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</si>
  <si>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</si>
  <si>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</si>
  <si>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</si>
  <si>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</si>
  <si>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</si>
  <si>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</si>
  <si>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</si>
  <si>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</si>
  <si>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</si>
  <si>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</si>
  <si>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</si>
  <si>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</si>
  <si>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</si>
  <si>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</si>
  <si>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</si>
  <si>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</si>
  <si>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</si>
  <si>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</si>
  <si>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</si>
  <si>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</si>
  <si>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</si>
  <si>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</si>
  <si>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</si>
  <si>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</si>
  <si>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</si>
  <si>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</si>
  <si>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</si>
  <si>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</si>
  <si>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</si>
  <si>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</si>
  <si>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</si>
  <si>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</si>
  <si>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</si>
  <si>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</si>
  <si>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</si>
  <si>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</si>
  <si>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</si>
  <si>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</si>
  <si>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</si>
  <si>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</si>
  <si>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</si>
  <si>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</si>
  <si>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</si>
  <si>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</si>
  <si>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</si>
  <si>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</si>
  <si>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</si>
  <si>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</si>
  <si>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</si>
  <si>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</si>
  <si>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</si>
  <si>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</si>
  <si>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</si>
  <si>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</si>
  <si>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</si>
  <si>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</si>
  <si>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</si>
  <si>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</si>
  <si>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</si>
  <si>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</si>
  <si>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</si>
  <si>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</si>
  <si>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</si>
  <si>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</si>
  <si>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</si>
  <si>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</si>
  <si>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</si>
  <si>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</si>
  <si>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</si>
  <si>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</si>
  <si>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</si>
  <si>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</si>
  <si>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</si>
  <si>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</si>
  <si>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</si>
  <si>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</si>
  <si>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</si>
  <si>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</si>
  <si>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</si>
  <si>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</si>
  <si>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</si>
  <si>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</si>
  <si>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</si>
  <si>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</si>
  <si>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</si>
  <si>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</si>
  <si>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</si>
  <si>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</si>
  <si>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</si>
  <si>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</si>
  <si>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</si>
  <si>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</si>
  <si>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</si>
  <si>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</si>
  <si>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</si>
  <si>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</si>
  <si>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</si>
  <si>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</si>
  <si>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</si>
  <si>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</si>
  <si>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</si>
  <si>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</si>
  <si>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</si>
  <si>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</si>
  <si>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</si>
  <si>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</si>
  <si>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</si>
  <si>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</si>
  <si>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</si>
  <si>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</si>
  <si>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</si>
  <si>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</si>
  <si>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</si>
  <si>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</si>
  <si>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</si>
  <si>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</si>
  <si>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</si>
  <si>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</si>
  <si>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</si>
  <si>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</si>
  <si>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</si>
  <si>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</si>
  <si>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</si>
  <si>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</si>
  <si>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</si>
  <si>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</si>
  <si>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</si>
  <si>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</si>
  <si>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</si>
  <si>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</si>
  <si>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</si>
  <si>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</si>
  <si>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</si>
  <si>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</si>
  <si>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</si>
  <si>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</si>
  <si>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</si>
  <si>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</si>
  <si>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</si>
  <si>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</si>
  <si>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</si>
  <si>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</si>
  <si>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</si>
  <si>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</si>
  <si>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</si>
  <si>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</si>
  <si>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</si>
  <si>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</si>
  <si>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</si>
  <si>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</si>
  <si>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</si>
  <si>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</si>
  <si>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</si>
  <si>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</si>
  <si>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</si>
  <si>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</si>
  <si>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</si>
  <si>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</si>
  <si>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</si>
  <si>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</si>
  <si>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</si>
  <si>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</si>
  <si>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</si>
  <si>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</si>
  <si>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</si>
  <si>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</si>
  <si>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</si>
  <si>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</si>
  <si>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</si>
  <si>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</si>
  <si>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</si>
  <si>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</si>
  <si>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</si>
  <si>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</si>
  <si>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</si>
  <si>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</si>
  <si>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</si>
  <si>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</si>
  <si>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</si>
  <si>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</si>
  <si>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</si>
  <si>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</si>
  <si>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</si>
  <si>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</si>
  <si>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</si>
  <si>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</si>
  <si>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</si>
  <si>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</si>
  <si>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</si>
  <si>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</si>
  <si>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</si>
  <si>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</si>
  <si>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</si>
  <si>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</si>
  <si>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</si>
  <si>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</si>
  <si>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</si>
  <si>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</si>
  <si>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</si>
  <si>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</si>
  <si>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</si>
  <si>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</si>
  <si>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</si>
  <si>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</si>
  <si>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</si>
  <si>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</si>
  <si>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</si>
  <si>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</si>
  <si>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</si>
  <si>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</si>
  <si>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</si>
  <si>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</si>
  <si>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</si>
  <si>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</si>
  <si>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</si>
  <si>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</si>
  <si>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</si>
  <si>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</si>
  <si>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</si>
  <si>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</si>
  <si>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</si>
  <si>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</si>
  <si>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</si>
  <si>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</si>
  <si>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</si>
  <si>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</si>
  <si>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</si>
  <si>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</si>
  <si>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</si>
  <si>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</si>
  <si>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</si>
  <si>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</si>
  <si>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</si>
  <si>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</si>
  <si>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</si>
  <si>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</si>
  <si>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</si>
  <si>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</si>
  <si>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</si>
  <si>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</si>
  <si>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</si>
  <si>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</si>
  <si>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</si>
  <si>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</si>
  <si>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</si>
  <si>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</si>
  <si>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</si>
  <si>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</si>
  <si>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</si>
  <si>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</si>
  <si>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</si>
  <si>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</si>
  <si>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</si>
  <si>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</si>
  <si>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</si>
  <si>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</si>
  <si>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</si>
  <si>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</si>
  <si>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</si>
  <si>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</si>
  <si>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</si>
  <si>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</si>
  <si>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</si>
  <si>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</si>
  <si>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</si>
  <si>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</si>
  <si>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</si>
  <si>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</si>
  <si>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</si>
  <si>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</si>
  <si>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</si>
  <si>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</si>
  <si>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</si>
  <si>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</si>
  <si>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</si>
  <si>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</si>
  <si>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</si>
  <si>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</si>
  <si>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</si>
  <si>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</si>
  <si>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</si>
  <si>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</si>
  <si>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</si>
  <si>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</si>
  <si>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</si>
  <si>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</si>
  <si>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</si>
  <si>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</si>
  <si>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</si>
  <si>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</si>
  <si>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</si>
  <si>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</si>
  <si>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</si>
  <si>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</si>
  <si>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</si>
  <si>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</si>
  <si>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</si>
  <si>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</si>
  <si>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</si>
  <si>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</si>
  <si>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</si>
  <si>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</si>
  <si>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</si>
  <si>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</si>
  <si>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</si>
  <si>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</si>
  <si>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</si>
  <si>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</si>
  <si>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</si>
  <si>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</si>
  <si>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</si>
  <si>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</si>
  <si>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</si>
  <si>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</si>
  <si>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</si>
  <si>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</si>
  <si>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</si>
  <si>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</si>
  <si>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</si>
  <si>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</si>
  <si>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</si>
  <si>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</si>
  <si>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</si>
  <si>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</si>
  <si>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</si>
  <si>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</si>
  <si>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</si>
  <si>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</si>
  <si>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</si>
  <si>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</si>
  <si>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</si>
  <si>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</si>
  <si>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</si>
  <si>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</si>
  <si>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</si>
  <si>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</si>
  <si>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</si>
  <si>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</si>
  <si>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</si>
  <si>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</si>
  <si>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</si>
  <si>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</si>
  <si>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</si>
  <si>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</si>
  <si>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</si>
  <si>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</si>
  <si>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</si>
  <si>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</si>
  <si>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</si>
  <si>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</si>
  <si>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</si>
  <si>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</si>
  <si>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</si>
  <si>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</si>
  <si>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</si>
  <si>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</si>
  <si>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</si>
  <si>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</si>
  <si>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</si>
  <si>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</si>
  <si>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</si>
  <si>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</si>
  <si>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</si>
  <si>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</si>
  <si>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</si>
  <si>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</si>
  <si>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</si>
  <si>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</si>
  <si>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</si>
  <si>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</si>
  <si>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</si>
  <si>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</si>
  <si>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</si>
  <si>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</si>
  <si>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</si>
  <si>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</si>
  <si>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</si>
  <si>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</si>
  <si>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</si>
  <si>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</si>
  <si>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</si>
  <si>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</si>
  <si>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</si>
  <si>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</si>
  <si>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</si>
  <si>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</si>
  <si>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</si>
  <si>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</si>
  <si>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</si>
  <si>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</si>
  <si>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</si>
  <si>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</si>
  <si>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</si>
  <si>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</si>
  <si>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</si>
  <si>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</si>
  <si>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</si>
  <si>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</si>
  <si>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</si>
  <si>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</si>
  <si>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</si>
  <si>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</si>
  <si>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</si>
  <si>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</si>
  <si>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</si>
  <si>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</si>
  <si>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</si>
  <si>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</si>
  <si>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</si>
  <si>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</si>
  <si>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</si>
  <si>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</si>
  <si>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</si>
  <si>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</si>
  <si>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</si>
  <si>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</si>
  <si>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</si>
  <si>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</si>
  <si>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</si>
  <si>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</si>
  <si>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</si>
  <si>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</si>
  <si>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</si>
  <si>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</si>
  <si>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</si>
  <si>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</si>
  <si>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</si>
  <si>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</si>
  <si>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</si>
  <si>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</si>
  <si>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</si>
  <si>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</si>
  <si>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</si>
  <si>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</si>
  <si>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</si>
  <si>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</si>
  <si>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</si>
  <si>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</si>
  <si>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</si>
  <si>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</si>
  <si>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</si>
  <si>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</si>
  <si>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</si>
  <si>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</si>
  <si>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</si>
  <si>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</si>
  <si>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</si>
  <si>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</si>
  <si>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</si>
  <si>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</si>
  <si>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</si>
  <si>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</si>
  <si>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</si>
  <si>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</si>
  <si>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</si>
  <si>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</si>
  <si>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</si>
  <si>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</si>
  <si>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</si>
  <si>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</si>
  <si>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</si>
  <si>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</si>
  <si>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</si>
  <si>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</si>
  <si>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</si>
  <si>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</si>
  <si>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</si>
  <si>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</si>
  <si>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</si>
  <si>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</si>
  <si>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</si>
  <si>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</si>
  <si>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</si>
  <si>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</si>
  <si>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</si>
  <si>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</si>
  <si>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</si>
  <si>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</si>
  <si>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</si>
  <si>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</si>
  <si>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</si>
  <si>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</si>
  <si>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</si>
  <si>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</si>
  <si>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</si>
  <si>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</si>
  <si>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</si>
  <si>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</si>
  <si>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</si>
  <si>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</si>
  <si>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</si>
  <si>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</si>
  <si>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</si>
  <si>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</si>
  <si>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</si>
  <si>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</si>
  <si>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</si>
  <si>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</si>
  <si>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</si>
  <si>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</si>
  <si>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</si>
  <si>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</si>
  <si>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</si>
  <si>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</si>
  <si>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</si>
  <si>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</si>
  <si>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</si>
  <si>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</si>
  <si>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</si>
  <si>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</si>
  <si>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</si>
  <si>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</si>
  <si>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</si>
  <si>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</si>
  <si>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</si>
  <si>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</si>
  <si>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</si>
  <si>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</si>
  <si>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</si>
  <si>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</si>
  <si>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</si>
  <si>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</si>
  <si>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</si>
  <si>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</si>
  <si>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</si>
  <si>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</si>
  <si>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</si>
  <si>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</si>
  <si>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</si>
  <si>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</si>
  <si>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</si>
  <si>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</si>
  <si>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</si>
  <si>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</si>
  <si>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</si>
  <si>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</si>
  <si>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</si>
  <si>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</si>
  <si>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</si>
  <si>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</si>
  <si>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</si>
  <si>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</si>
  <si>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</si>
  <si>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</si>
  <si>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</si>
  <si>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</si>
  <si>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</si>
  <si>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</si>
  <si>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</si>
  <si>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</si>
  <si>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</si>
  <si>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</si>
  <si>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</si>
  <si>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</si>
  <si>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</si>
  <si>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</si>
  <si>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</si>
  <si>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</si>
  <si>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</si>
  <si>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</si>
  <si>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</si>
  <si>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</si>
  <si>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</si>
  <si>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</si>
  <si>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</si>
  <si>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</si>
  <si>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</si>
  <si>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</si>
  <si>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</si>
  <si>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</si>
  <si>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</si>
  <si>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</si>
  <si>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</si>
  <si>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</si>
  <si>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</si>
  <si>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</si>
  <si>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</si>
  <si>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</si>
  <si>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</si>
  <si>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</si>
  <si>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</si>
  <si>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</si>
  <si>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</si>
  <si>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</si>
  <si>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</si>
  <si>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</si>
  <si>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</si>
  <si>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</si>
  <si>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</si>
  <si>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</si>
  <si>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</si>
  <si>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</si>
  <si>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</si>
  <si>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</si>
  <si>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</si>
  <si>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</si>
  <si>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</si>
  <si>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</si>
  <si>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</si>
  <si>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</si>
  <si>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</si>
  <si>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</si>
  <si>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</si>
  <si>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</si>
  <si>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</si>
  <si>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</si>
  <si>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</si>
  <si>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</si>
  <si>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</si>
  <si>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</si>
  <si>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</si>
  <si>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</si>
  <si>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</si>
  <si>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</si>
  <si>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</si>
  <si>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</si>
  <si>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</si>
  <si>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</si>
  <si>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</si>
  <si>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</si>
  <si>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</si>
  <si>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</si>
  <si>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</si>
  <si>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</si>
  <si>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</si>
  <si>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</si>
  <si>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</si>
  <si>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</si>
  <si>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</si>
  <si>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</si>
  <si>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</si>
  <si>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</si>
  <si>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</si>
  <si>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</si>
  <si>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</si>
  <si>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</si>
  <si>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</si>
  <si>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</si>
  <si>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</si>
  <si>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</si>
  <si>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</si>
  <si>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</si>
  <si>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</si>
  <si>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</si>
  <si>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</si>
  <si>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</si>
  <si>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</si>
  <si>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</si>
  <si>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</si>
  <si>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</si>
  <si>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</si>
  <si>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</si>
  <si>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</si>
  <si>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</si>
  <si>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</si>
  <si>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</si>
  <si>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</si>
  <si>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</si>
  <si>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</si>
  <si>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</si>
  <si>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</si>
  <si>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</si>
  <si>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</si>
  <si>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</si>
  <si>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</si>
  <si>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</si>
  <si>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</si>
  <si>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</si>
  <si>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</si>
  <si>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</si>
  <si>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</si>
  <si>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</si>
  <si>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</si>
  <si>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</si>
  <si>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</si>
  <si>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</si>
  <si>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</si>
  <si>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</si>
  <si>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</si>
  <si>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</si>
  <si>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</si>
  <si>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</si>
  <si>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</si>
  <si>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</si>
  <si>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</si>
  <si>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</si>
  <si>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</si>
  <si>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</si>
  <si>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</si>
  <si>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</si>
  <si>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</si>
  <si>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</si>
  <si>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</si>
  <si>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</si>
  <si>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</si>
  <si>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</si>
  <si>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</si>
  <si>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</si>
  <si>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</si>
  <si>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</si>
  <si>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</si>
  <si>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</si>
  <si>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</si>
  <si>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</si>
  <si>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</si>
  <si>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</si>
  <si>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</si>
  <si>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</si>
  <si>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</si>
  <si>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</si>
  <si>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</si>
  <si>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</si>
  <si>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</si>
  <si>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</si>
  <si>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</si>
  <si>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</si>
  <si>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</si>
  <si>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</si>
  <si>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</si>
  <si>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</si>
  <si>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</si>
  <si>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</si>
  <si>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</si>
  <si>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</si>
  <si>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</si>
  <si>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</si>
  <si>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</si>
  <si>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</si>
  <si>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</si>
  <si>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</si>
  <si>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</si>
  <si>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</si>
  <si>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</si>
  <si>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</si>
  <si>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</si>
  <si>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</si>
  <si>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</si>
  <si>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</si>
  <si>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</si>
  <si>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</si>
  <si>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</si>
  <si>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</si>
  <si>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</si>
  <si>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</si>
  <si>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</si>
  <si>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</si>
  <si>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</si>
  <si>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</si>
  <si>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</si>
  <si>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</si>
  <si>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</si>
  <si>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</si>
  <si>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</si>
  <si>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</si>
  <si>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</si>
  <si>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</si>
  <si>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</si>
  <si>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</si>
  <si>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</si>
  <si>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</si>
  <si>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</si>
  <si>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</si>
  <si>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</si>
  <si>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</si>
  <si>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</si>
  <si>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</si>
  <si>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</si>
  <si>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</si>
  <si>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</si>
  <si>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</si>
  <si>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</si>
  <si>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</si>
  <si>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</si>
  <si>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</si>
  <si>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</si>
  <si>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</si>
  <si>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</si>
  <si>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</si>
  <si>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</si>
  <si>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</si>
  <si>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</si>
  <si>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</si>
  <si>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</si>
  <si>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</si>
  <si>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</si>
  <si>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</si>
  <si>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</si>
  <si>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</si>
  <si>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</si>
  <si>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</si>
  <si>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</si>
  <si>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</si>
  <si>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</si>
  <si>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</si>
  <si>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</si>
  <si>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</si>
  <si>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</si>
  <si>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</si>
  <si>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</si>
  <si>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</si>
  <si>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</si>
  <si>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</si>
  <si>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</si>
  <si>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</si>
  <si>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</si>
  <si>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</si>
  <si>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</si>
  <si>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</si>
  <si>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</si>
  <si>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</si>
  <si>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</si>
  <si>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</si>
  <si>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</si>
  <si>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</si>
  <si>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</si>
  <si>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</si>
  <si>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</si>
  <si>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</si>
  <si>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</si>
  <si>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</si>
  <si>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</si>
  <si>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</si>
  <si>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</si>
  <si>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</si>
  <si>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</si>
  <si>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</si>
  <si>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</si>
  <si>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</si>
  <si>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</si>
  <si>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</si>
  <si>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</si>
  <si>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</si>
  <si>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</si>
  <si>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</si>
  <si>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</si>
  <si>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</si>
  <si>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</si>
  <si>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</si>
  <si>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</si>
  <si>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</si>
  <si>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</si>
  <si>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</si>
  <si>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</si>
  <si>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</si>
  <si>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</si>
  <si>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</si>
  <si>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</si>
  <si>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</si>
  <si>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</si>
  <si>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</si>
  <si>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</si>
  <si>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</si>
  <si>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</si>
  <si>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</si>
  <si>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</si>
  <si>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</si>
  <si>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</si>
  <si>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</si>
  <si>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</si>
  <si>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</si>
  <si>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</si>
  <si>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</si>
  <si>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</si>
  <si>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</si>
  <si>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</si>
  <si>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</si>
  <si>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</si>
  <si>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</si>
  <si>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</si>
  <si>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</si>
  <si>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</si>
  <si>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</si>
  <si>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</si>
  <si>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</si>
  <si>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</si>
  <si>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</si>
  <si>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</si>
  <si>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</si>
  <si>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</si>
  <si>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</si>
  <si>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</si>
  <si>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</si>
  <si>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</si>
  <si>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</si>
  <si>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</si>
  <si>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</si>
  <si>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</si>
  <si>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</si>
  <si>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</si>
  <si>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</si>
  <si>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</si>
  <si>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</si>
  <si>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</si>
  <si>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</si>
  <si>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</si>
  <si>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</si>
  <si>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</si>
  <si>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</si>
  <si>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</si>
  <si>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</si>
  <si>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</si>
  <si>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</si>
  <si>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</si>
  <si>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</si>
  <si>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</si>
  <si>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</si>
  <si>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</si>
  <si>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</si>
  <si>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</si>
  <si>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</si>
  <si>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</si>
  <si>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</si>
  <si>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</si>
  <si>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</si>
  <si>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</si>
  <si>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</si>
  <si>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</si>
  <si>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</si>
  <si>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</si>
  <si>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</si>
  <si>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</si>
  <si>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</si>
  <si>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</si>
  <si>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</si>
  <si>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</si>
  <si>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</si>
  <si>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</si>
  <si>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</si>
  <si>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</si>
  <si>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</si>
  <si>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</si>
  <si>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</si>
  <si>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</si>
  <si>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</si>
  <si>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</si>
  <si>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</si>
  <si>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</si>
  <si>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</si>
  <si>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</si>
  <si>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</si>
  <si>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</si>
  <si>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</si>
  <si>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</si>
  <si>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</si>
  <si>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</si>
  <si>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</si>
  <si>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</si>
  <si>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</si>
  <si>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</si>
  <si>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</si>
  <si>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</si>
  <si>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</si>
  <si>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</si>
  <si>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</si>
  <si>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</si>
  <si>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</si>
  <si>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</si>
  <si>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</si>
  <si>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</si>
  <si>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</si>
  <si>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</si>
  <si>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</si>
  <si>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</si>
  <si>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</si>
  <si>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</si>
  <si>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</si>
  <si>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</si>
  <si>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</si>
  <si>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</si>
  <si>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</si>
  <si>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</si>
  <si>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</si>
  <si>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</si>
  <si>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</si>
  <si>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</si>
  <si>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</si>
  <si>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</si>
  <si>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</si>
  <si>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</si>
  <si>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</si>
  <si>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</si>
  <si>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</si>
  <si>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</si>
  <si>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</si>
  <si>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</si>
  <si>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</si>
  <si>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</si>
  <si>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</si>
  <si>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</si>
  <si>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</si>
  <si>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</si>
  <si>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</si>
  <si>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</si>
  <si>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</si>
  <si>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</si>
  <si>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</si>
  <si>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</si>
  <si>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</si>
  <si>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</si>
  <si>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</si>
  <si>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</si>
  <si>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</si>
  <si>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</si>
  <si>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</si>
  <si>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</si>
  <si>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</si>
  <si>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</si>
  <si>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</si>
  <si>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</si>
  <si>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</si>
  <si>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</si>
  <si>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</si>
  <si>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</si>
  <si>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</si>
  <si>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</si>
  <si>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</si>
  <si>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</si>
  <si>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</si>
  <si>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</si>
  <si>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</si>
  <si>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</si>
  <si>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</si>
  <si>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</si>
  <si>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</si>
  <si>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</si>
  <si>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</si>
  <si>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</si>
  <si>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</si>
  <si>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</si>
  <si>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</si>
  <si>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</si>
  <si>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</si>
  <si>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</si>
  <si>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</si>
  <si>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</si>
  <si>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</si>
  <si>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</si>
  <si>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</si>
  <si>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</si>
  <si>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</si>
  <si>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</si>
  <si>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</si>
  <si>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</si>
  <si>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</si>
  <si>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</si>
  <si>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</si>
  <si>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</si>
  <si>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</si>
  <si>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</si>
  <si>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</si>
  <si>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</si>
  <si>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</si>
  <si>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</si>
  <si>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</si>
  <si>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</si>
  <si>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</si>
  <si>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</si>
  <si>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</si>
  <si>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</si>
  <si>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</si>
  <si>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</si>
  <si>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</si>
  <si>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</si>
  <si>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</si>
  <si>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</si>
  <si>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</si>
  <si>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</si>
  <si>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</si>
  <si>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</si>
  <si>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</si>
  <si>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</si>
  <si>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</si>
  <si>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</si>
  <si>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</si>
  <si>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</si>
  <si>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</si>
  <si>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</si>
  <si>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</si>
  <si>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</si>
  <si>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</si>
  <si>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</si>
  <si>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</si>
  <si>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</si>
  <si>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</si>
  <si>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</si>
  <si>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</si>
  <si>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</si>
  <si>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</si>
  <si>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</si>
  <si>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</si>
  <si>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</si>
  <si>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</si>
  <si>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</si>
  <si>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</si>
  <si>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</si>
  <si>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</si>
  <si>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</si>
  <si>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</si>
  <si>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</si>
  <si>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</si>
  <si>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</si>
  <si>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</si>
  <si>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</si>
  <si>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</si>
  <si>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</si>
  <si>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</si>
  <si>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</si>
  <si>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</si>
  <si>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</si>
  <si>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</si>
  <si>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</si>
  <si>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</si>
  <si>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</si>
  <si>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</si>
  <si>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</si>
  <si>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</si>
  <si>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</si>
  <si>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</si>
  <si>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</si>
  <si>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</si>
  <si>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</si>
  <si>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</si>
  <si>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</si>
  <si>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</si>
  <si>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</si>
  <si>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</si>
  <si>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</si>
  <si>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</si>
  <si>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</si>
  <si>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</si>
  <si>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</si>
  <si>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</si>
  <si>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</si>
  <si>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</si>
  <si>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</si>
  <si>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</si>
  <si>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</si>
  <si>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</si>
  <si>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</si>
  <si>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</si>
  <si>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</si>
  <si>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</si>
  <si>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</si>
  <si>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</si>
  <si>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</si>
  <si>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</si>
  <si>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</si>
  <si>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</si>
  <si>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</si>
  <si>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</si>
  <si>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</si>
  <si>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</si>
  <si>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</si>
  <si>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</si>
  <si>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</si>
  <si>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</si>
  <si>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</si>
  <si>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</si>
  <si>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</si>
  <si>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</si>
  <si>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</si>
  <si>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</si>
  <si>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</si>
  <si>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</si>
  <si>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</si>
  <si>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</si>
  <si>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</si>
  <si>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</si>
  <si>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</si>
  <si>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</si>
  <si>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</si>
  <si>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</si>
  <si>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</si>
  <si>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</si>
  <si>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</si>
  <si>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</si>
  <si>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</si>
  <si>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</si>
  <si>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</si>
  <si>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</si>
  <si>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</si>
  <si>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</si>
  <si>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</si>
  <si>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</si>
  <si>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</si>
  <si>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</si>
  <si>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</si>
  <si>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</si>
  <si>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</si>
  <si>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</si>
  <si>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</si>
  <si>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</si>
  <si>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</si>
  <si>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</si>
  <si>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</si>
  <si>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</si>
  <si>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</si>
  <si>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</si>
  <si>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</si>
  <si>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</si>
  <si>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</si>
  <si>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</si>
  <si>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</si>
  <si>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</si>
  <si>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</si>
  <si>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</si>
  <si>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</si>
  <si>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</si>
  <si>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</si>
  <si>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</si>
  <si>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</si>
  <si>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</si>
  <si>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</si>
  <si>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</si>
  <si>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</si>
  <si>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</si>
  <si>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</si>
  <si>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</si>
  <si>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</si>
  <si>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</si>
  <si>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</si>
  <si>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</si>
  <si>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</si>
  <si>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</si>
  <si>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</si>
  <si>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</si>
  <si>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</si>
  <si>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</si>
  <si>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</si>
  <si>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</si>
  <si>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</si>
  <si>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</si>
  <si>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</si>
  <si>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</si>
  <si>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</si>
  <si>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</si>
  <si>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</si>
  <si>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</si>
  <si>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</si>
  <si>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</si>
  <si>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</si>
  <si>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</si>
  <si>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</si>
  <si>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</si>
  <si>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</si>
  <si>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</si>
  <si>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</si>
  <si>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</si>
  <si>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</si>
  <si>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</si>
  <si>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</si>
  <si>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</si>
  <si>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</si>
  <si>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</si>
  <si>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</si>
  <si>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</si>
  <si>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</si>
  <si>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</si>
  <si>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</si>
  <si>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</si>
  <si>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</si>
  <si>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</si>
  <si>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</si>
  <si>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</si>
  <si>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</si>
  <si>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</si>
  <si>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</si>
  <si>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</si>
  <si>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</si>
  <si>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</si>
  <si>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</si>
  <si>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</si>
  <si>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</si>
  <si>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</si>
  <si>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</si>
  <si>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</si>
  <si>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</si>
  <si>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</si>
  <si>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</si>
  <si>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</si>
  <si>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</si>
  <si>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</si>
  <si>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</si>
  <si>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</si>
  <si>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</si>
  <si>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</si>
  <si>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</si>
  <si>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</si>
  <si>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</si>
  <si>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</si>
  <si>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</si>
  <si>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</si>
  <si>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</si>
  <si>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</si>
  <si>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</si>
  <si>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</si>
  <si>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</si>
  <si>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</si>
  <si>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</si>
  <si>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</si>
  <si>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</si>
  <si>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</si>
  <si>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</si>
  <si>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</si>
  <si>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</si>
  <si>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</si>
  <si>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</si>
  <si>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</si>
  <si>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</si>
  <si>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</si>
  <si>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</si>
  <si>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</si>
  <si>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</si>
  <si>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</si>
  <si>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</si>
  <si>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</si>
  <si>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</si>
  <si>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</si>
  <si>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</si>
  <si>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</si>
  <si>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</si>
  <si>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</si>
  <si>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</si>
  <si>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</si>
  <si>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</si>
  <si>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</si>
  <si>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</si>
  <si>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</si>
  <si>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</si>
  <si>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</si>
  <si>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</si>
  <si>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</si>
  <si>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</si>
  <si>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</si>
  <si>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</si>
  <si>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</si>
  <si>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</si>
  <si>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</si>
  <si>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</si>
  <si>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</si>
  <si>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</si>
  <si>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</si>
  <si>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</si>
  <si>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</si>
  <si>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</si>
  <si>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</si>
  <si>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</si>
  <si>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</si>
  <si>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</si>
  <si>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</si>
  <si>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</si>
  <si>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</si>
  <si>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</si>
  <si>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</si>
  <si>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</si>
  <si>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</si>
  <si>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</si>
  <si>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</si>
  <si>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</si>
  <si>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</si>
  <si>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</si>
  <si>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</si>
  <si>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</si>
  <si>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</si>
  <si>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</si>
  <si>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</si>
  <si>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</si>
  <si>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</si>
  <si>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</si>
  <si>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</si>
  <si>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</si>
  <si>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</si>
  <si>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</si>
  <si>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</si>
  <si>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</si>
  <si>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</si>
  <si>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</si>
  <si>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</si>
  <si>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</si>
  <si>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</si>
  <si>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</si>
  <si>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</si>
  <si>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</si>
  <si>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</si>
  <si>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</si>
  <si>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</si>
  <si>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</si>
  <si>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</si>
  <si>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</si>
  <si>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</si>
  <si>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</si>
  <si>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</si>
  <si>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</si>
  <si>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</si>
  <si>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</si>
  <si>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</si>
  <si>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</si>
  <si>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</si>
  <si>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</si>
  <si>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</si>
  <si>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</si>
  <si>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</si>
  <si>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</si>
  <si>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</si>
  <si>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</si>
  <si>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</si>
  <si>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</si>
  <si>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</si>
  <si>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</si>
  <si>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</si>
  <si>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</si>
  <si>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</si>
  <si>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</si>
  <si>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</si>
  <si>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</si>
  <si>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</si>
  <si>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</si>
  <si>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</si>
  <si>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</si>
  <si>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</si>
  <si>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</si>
  <si>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</si>
  <si>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</si>
  <si>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</si>
  <si>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</si>
  <si>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</si>
  <si>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</si>
  <si>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</si>
  <si>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</si>
  <si>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</si>
  <si>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</si>
  <si>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</si>
  <si>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</si>
  <si>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</si>
  <si>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</si>
  <si>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</si>
  <si>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</si>
  <si>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</si>
  <si>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</si>
  <si>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</si>
  <si>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</si>
  <si>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</si>
  <si>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</si>
  <si>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</si>
  <si>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</si>
  <si>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</si>
  <si>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</si>
  <si>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</si>
  <si>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</si>
  <si>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</si>
  <si>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</si>
  <si>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</si>
  <si>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</si>
  <si>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</si>
  <si>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</si>
  <si>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</si>
  <si>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</si>
  <si>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</si>
  <si>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</si>
  <si>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</si>
  <si>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</si>
  <si>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</si>
  <si>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</si>
  <si>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</si>
  <si>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</si>
  <si>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</si>
  <si>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</si>
  <si>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</si>
  <si>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</si>
  <si>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</si>
  <si>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</si>
  <si>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</si>
  <si>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</si>
  <si>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</si>
  <si>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</si>
  <si>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</si>
  <si>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</si>
  <si>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</si>
  <si>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</si>
  <si>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</si>
  <si>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</si>
  <si>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</si>
  <si>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</si>
  <si>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</si>
  <si>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</si>
  <si>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</si>
  <si>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</si>
  <si>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</si>
  <si>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</si>
  <si>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</si>
  <si>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</si>
  <si>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</si>
  <si>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</si>
  <si>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</si>
  <si>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</si>
  <si>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</si>
  <si>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</si>
  <si>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</si>
  <si>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</si>
  <si>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</si>
  <si>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</si>
  <si>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</si>
  <si>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</si>
  <si>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</si>
  <si>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</si>
  <si>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</si>
  <si>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</si>
  <si>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</si>
  <si>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</si>
  <si>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</si>
  <si>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</si>
  <si>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</si>
  <si>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</si>
  <si>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</si>
  <si>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</si>
  <si>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</si>
  <si>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</si>
  <si>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</si>
  <si>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</si>
  <si>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</si>
  <si>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</si>
  <si>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</si>
  <si>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</si>
  <si>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</si>
  <si>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</si>
  <si>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</si>
  <si>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</si>
  <si>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</si>
  <si>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</si>
  <si>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</si>
  <si>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</si>
  <si>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</si>
  <si>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</si>
  <si>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</si>
  <si>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</si>
  <si>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</si>
  <si>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</si>
  <si>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</si>
  <si>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</si>
  <si>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</si>
  <si>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</si>
  <si>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</si>
  <si>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</si>
  <si>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</si>
  <si>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</si>
  <si>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</si>
  <si>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</si>
  <si>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</si>
  <si>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</si>
  <si>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</si>
  <si>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</si>
  <si>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</si>
  <si>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</si>
  <si>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</si>
  <si>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</si>
  <si>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</si>
  <si>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</si>
  <si>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</si>
  <si>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</si>
  <si>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</si>
  <si>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</si>
  <si>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</si>
  <si>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</si>
  <si>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</si>
  <si>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</si>
  <si>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</si>
  <si>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</si>
  <si>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</si>
  <si>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</si>
  <si>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</si>
  <si>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</si>
  <si>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</si>
  <si>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</si>
  <si>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</si>
  <si>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</si>
  <si>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</si>
  <si>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</si>
  <si>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</si>
  <si>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</si>
  <si>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</si>
  <si>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</si>
  <si>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</si>
  <si>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</si>
  <si>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</si>
  <si>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</si>
  <si>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</si>
  <si>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</si>
  <si>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</si>
  <si>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</si>
  <si>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</si>
  <si>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</si>
  <si>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</si>
  <si>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</si>
  <si>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</si>
  <si>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</si>
  <si>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</si>
  <si>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</si>
  <si>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</si>
  <si>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</si>
  <si>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</si>
  <si>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</si>
  <si>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</si>
  <si>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</si>
  <si>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</si>
  <si>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</si>
  <si>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</si>
  <si>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</si>
  <si>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</si>
  <si>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</si>
  <si>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</si>
  <si>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</si>
  <si>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</si>
  <si>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</si>
  <si>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</si>
  <si>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</si>
  <si>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</si>
  <si>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</si>
  <si>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</si>
  <si>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</si>
  <si>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</si>
  <si>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</si>
  <si>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</si>
  <si>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</si>
  <si>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</si>
  <si>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</si>
  <si>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</si>
  <si>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</si>
  <si>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</si>
  <si>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</si>
  <si>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</si>
  <si>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</si>
  <si>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</si>
  <si>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</si>
  <si>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</si>
  <si>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</si>
  <si>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</si>
  <si>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</si>
  <si>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</si>
  <si>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</si>
  <si>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</si>
  <si>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</si>
  <si>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</si>
  <si>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</si>
  <si>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</si>
  <si>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</si>
  <si>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</si>
  <si>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</si>
  <si>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</si>
  <si>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</si>
  <si>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</si>
  <si>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</si>
  <si>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</si>
  <si>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</si>
  <si>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</si>
  <si>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</si>
  <si>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</si>
  <si>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</si>
  <si>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</si>
  <si>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</si>
  <si>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</si>
  <si>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</si>
  <si>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</si>
  <si>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</si>
  <si>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</si>
  <si>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</si>
  <si>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</si>
  <si>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</si>
  <si>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</si>
  <si>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</si>
  <si>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</si>
  <si>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</si>
  <si>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</si>
  <si>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</si>
  <si>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</si>
  <si>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</si>
  <si>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</si>
  <si>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</si>
  <si>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</si>
  <si>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</si>
  <si>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</si>
  <si>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</si>
  <si>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</si>
  <si>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</si>
  <si>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</si>
  <si>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</si>
  <si>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</si>
  <si>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</si>
  <si>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</si>
  <si>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</si>
  <si>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</si>
  <si>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</si>
  <si>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</si>
  <si>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</si>
  <si>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</si>
  <si>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</si>
  <si>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</si>
  <si>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</si>
  <si>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</si>
  <si>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</si>
  <si>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</si>
  <si>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</si>
  <si>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</si>
  <si>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</si>
  <si>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</si>
  <si>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</si>
  <si>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</si>
  <si>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</si>
  <si>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</si>
  <si>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</si>
  <si>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</si>
  <si>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</si>
  <si>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</si>
  <si>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</si>
  <si>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</si>
  <si>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</si>
  <si>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</si>
  <si>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</si>
  <si>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</si>
  <si>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</si>
  <si>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</si>
  <si>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</si>
  <si>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</si>
  <si>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</si>
  <si>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</si>
  <si>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</si>
  <si>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</si>
  <si>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</si>
  <si>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</si>
  <si>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</si>
  <si>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</si>
  <si>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</si>
  <si>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</si>
  <si>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</si>
  <si>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</si>
  <si>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</si>
  <si>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</si>
  <si>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</si>
  <si>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</si>
  <si>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</si>
  <si>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</si>
  <si>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</si>
  <si>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</si>
  <si>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</si>
  <si>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</si>
  <si>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</si>
  <si>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</si>
  <si>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</si>
  <si>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</si>
  <si>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</si>
  <si>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</si>
  <si>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</si>
  <si>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</si>
  <si>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</si>
  <si>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</si>
  <si>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</si>
  <si>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</si>
  <si>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</si>
  <si>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</si>
  <si>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</si>
  <si>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</si>
  <si>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</si>
  <si>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</si>
  <si>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</si>
  <si>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</si>
  <si>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</si>
  <si>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</si>
  <si>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</si>
  <si>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</si>
  <si>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</si>
  <si>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</si>
  <si>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</si>
  <si>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</si>
  <si>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</si>
  <si>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</si>
  <si>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</si>
  <si>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</si>
  <si>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</si>
  <si>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</si>
  <si>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</si>
  <si>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</si>
  <si>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</si>
  <si>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</si>
  <si>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</si>
  <si>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</si>
  <si>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</si>
  <si>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</si>
  <si>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</si>
  <si>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</si>
  <si>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</si>
  <si>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</si>
  <si>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</si>
  <si>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</si>
  <si>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</si>
  <si>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</si>
  <si>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</si>
  <si>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</si>
  <si>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</si>
  <si>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</si>
  <si>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</si>
  <si>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</si>
  <si>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</si>
  <si>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</si>
  <si>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</si>
  <si>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</si>
  <si>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</si>
  <si>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</si>
  <si>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</si>
  <si>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</si>
  <si>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</si>
  <si>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</si>
  <si>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</si>
  <si>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</si>
  <si>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</si>
  <si>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</si>
  <si>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</si>
  <si>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</si>
  <si>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</si>
  <si>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</si>
  <si>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</si>
  <si>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</si>
  <si>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</si>
  <si>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</si>
  <si>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</si>
  <si>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</si>
  <si>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</si>
  <si>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</si>
  <si>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</si>
  <si>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</si>
  <si>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</si>
  <si>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</si>
  <si>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</si>
  <si>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</si>
  <si>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</si>
  <si>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</si>
  <si>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</si>
  <si>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</si>
  <si>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</si>
  <si>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</si>
  <si>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</si>
  <si>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</si>
  <si>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</si>
  <si>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</si>
  <si>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</si>
  <si>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</si>
  <si>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</si>
  <si>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</si>
  <si>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</si>
  <si>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</si>
  <si>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</si>
  <si>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</si>
  <si>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</si>
  <si>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</si>
  <si>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</si>
  <si>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</si>
  <si>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</si>
  <si>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</si>
  <si>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</si>
  <si>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</si>
  <si>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</si>
  <si>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</si>
  <si>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</si>
  <si>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</si>
  <si>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</si>
  <si>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</si>
  <si>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</si>
  <si>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</si>
  <si>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</si>
  <si>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</si>
  <si>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</si>
  <si>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</si>
  <si>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</si>
  <si>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</si>
  <si>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</si>
  <si>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</si>
  <si>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</si>
  <si>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</si>
  <si>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</si>
  <si>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</si>
  <si>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</si>
  <si>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</si>
  <si>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</si>
  <si>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</si>
  <si>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</si>
  <si>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</si>
  <si>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</si>
  <si>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</si>
  <si>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</si>
  <si>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</si>
  <si>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</si>
  <si>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</si>
  <si>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</si>
  <si>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</si>
  <si>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</si>
  <si>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</si>
  <si>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</si>
  <si>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</si>
  <si>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</si>
  <si>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</si>
  <si>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</si>
  <si>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</si>
  <si>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</si>
  <si>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</si>
  <si>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</si>
  <si>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</si>
  <si>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</si>
  <si>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</si>
  <si>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</si>
  <si>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</si>
  <si>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</si>
  <si>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</si>
  <si>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</si>
  <si>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</si>
  <si>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</si>
  <si>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</si>
  <si>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</si>
  <si>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</si>
  <si>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</si>
  <si>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</si>
  <si>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</si>
  <si>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</si>
  <si>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</si>
  <si>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</si>
  <si>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</si>
  <si>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</si>
  <si>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</si>
  <si>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</si>
  <si>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</si>
  <si>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</si>
  <si>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</si>
  <si>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</si>
  <si>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</si>
  <si>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</si>
  <si>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</si>
  <si>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</si>
  <si>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</si>
  <si>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</si>
  <si>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</si>
  <si>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</si>
  <si>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</si>
  <si>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</si>
  <si>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</si>
  <si>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</si>
  <si>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</si>
  <si>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</si>
  <si>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</si>
  <si>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</si>
  <si>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</si>
  <si>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</si>
  <si>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</si>
  <si>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</si>
  <si>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</si>
  <si>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</si>
  <si>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</si>
  <si>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</si>
  <si>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</si>
  <si>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</si>
  <si>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</si>
  <si>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</si>
  <si>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</si>
  <si>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</si>
  <si>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</si>
  <si>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</si>
  <si>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</si>
  <si>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</si>
  <si>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</si>
  <si>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</si>
  <si>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</si>
  <si>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</si>
  <si>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</si>
  <si>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</si>
  <si>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</si>
  <si>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</si>
  <si>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</si>
  <si>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</si>
  <si>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</si>
  <si>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</si>
  <si>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</si>
  <si>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</si>
  <si>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</si>
  <si>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</si>
  <si>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</si>
  <si>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</si>
  <si>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</si>
  <si>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</si>
  <si>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</si>
  <si>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</si>
  <si>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</si>
  <si>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</si>
  <si>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</si>
  <si>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</si>
  <si>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</si>
  <si>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</si>
  <si>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</si>
  <si>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</si>
  <si>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</si>
  <si>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</si>
  <si>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</si>
  <si>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</si>
  <si>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</si>
  <si>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</si>
  <si>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</si>
  <si>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</si>
  <si>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</si>
  <si>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</si>
  <si>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</si>
  <si>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</si>
  <si>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</si>
  <si>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</si>
  <si>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</si>
  <si>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</si>
  <si>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</si>
  <si>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</si>
  <si>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</si>
  <si>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</si>
  <si>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</si>
  <si>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</si>
  <si>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</si>
  <si>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</si>
  <si>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</si>
  <si>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</si>
  <si>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</si>
  <si>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</si>
  <si>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</si>
  <si>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</si>
  <si>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</si>
  <si>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</si>
  <si>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</si>
  <si>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</si>
  <si>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</si>
  <si>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</si>
  <si>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</si>
  <si>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</si>
  <si>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</si>
  <si>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</si>
  <si>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</si>
  <si>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</si>
  <si>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</si>
  <si>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</si>
  <si>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</si>
  <si>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</si>
  <si>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</si>
  <si>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</si>
  <si>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</si>
  <si>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</si>
  <si>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</si>
  <si>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</si>
  <si>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</si>
  <si>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</si>
  <si>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</si>
  <si>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</si>
  <si>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</si>
  <si>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</si>
  <si>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</si>
  <si>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</si>
  <si>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</si>
  <si>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</si>
  <si>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</si>
  <si>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</si>
  <si>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</si>
  <si>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</si>
  <si>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</si>
  <si>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</si>
  <si>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</si>
  <si>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</si>
  <si>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</si>
  <si>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</si>
  <si>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</si>
  <si>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</si>
  <si>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</si>
  <si>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</si>
  <si>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</si>
  <si>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</si>
  <si>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</si>
  <si>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</si>
  <si>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</si>
  <si>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</si>
  <si>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</si>
  <si>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</si>
  <si>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</si>
  <si>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</si>
  <si>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</si>
  <si>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</si>
  <si>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</si>
  <si>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</si>
  <si>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</si>
  <si>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</si>
  <si>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</si>
  <si>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</si>
  <si>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</si>
  <si>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</si>
  <si>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</si>
  <si>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</si>
  <si>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</si>
  <si>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</si>
  <si>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</si>
  <si>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</si>
  <si>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</si>
  <si>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</si>
  <si>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</si>
  <si>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</si>
  <si>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</si>
  <si>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</si>
  <si>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</si>
  <si>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</si>
  <si>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</si>
  <si>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</si>
  <si>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</si>
  <si>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</si>
  <si>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</si>
  <si>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</si>
  <si>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</si>
  <si>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</si>
  <si>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</si>
  <si>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</si>
  <si>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</si>
  <si>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</si>
  <si>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</si>
  <si>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</si>
  <si>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</si>
  <si>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</si>
  <si>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</si>
  <si>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</si>
  <si>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</si>
  <si>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</si>
  <si>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</si>
  <si>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</si>
  <si>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</si>
  <si>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</si>
  <si>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</si>
  <si>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</si>
  <si>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</si>
  <si>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</si>
  <si>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</si>
  <si>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</si>
  <si>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</si>
  <si>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</si>
  <si>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</si>
  <si>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</si>
  <si>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</si>
  <si>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</si>
  <si>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</si>
  <si>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</si>
  <si>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</si>
  <si>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</si>
  <si>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</si>
  <si>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</si>
  <si>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</si>
  <si>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</si>
  <si>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</si>
  <si>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</si>
  <si>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</si>
  <si>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</si>
  <si>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</si>
  <si>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</si>
  <si>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</si>
  <si>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</si>
  <si>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</si>
  <si>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</si>
  <si>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</si>
  <si>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</si>
  <si>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</si>
  <si>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</si>
  <si>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</si>
  <si>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</si>
  <si>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</si>
  <si>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</si>
  <si>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</si>
  <si>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</si>
  <si>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</si>
  <si>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</si>
  <si>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</si>
  <si>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</si>
  <si>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</si>
  <si>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</si>
  <si>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</si>
  <si>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</si>
  <si>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</si>
  <si>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</si>
  <si>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</si>
  <si>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</si>
  <si>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</si>
  <si>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</si>
  <si>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</si>
  <si>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</si>
  <si>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</si>
  <si>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</si>
  <si>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</si>
  <si>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</si>
  <si>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</si>
  <si>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</si>
  <si>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</si>
  <si>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</si>
  <si>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</si>
  <si>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</si>
  <si>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</si>
  <si>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</si>
  <si>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</si>
  <si>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</si>
  <si>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</si>
  <si>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</si>
  <si>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</si>
  <si>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</si>
  <si>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</si>
  <si>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</si>
  <si>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</si>
  <si>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</si>
  <si>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</si>
  <si>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</si>
  <si>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</si>
  <si>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</si>
  <si>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</si>
  <si>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</si>
  <si>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</si>
  <si>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</si>
  <si>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</si>
  <si>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</si>
  <si>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</si>
  <si>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</si>
  <si>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</si>
  <si>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</si>
  <si>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</si>
  <si>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</si>
  <si>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</si>
  <si>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</si>
  <si>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</si>
  <si>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</si>
  <si>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</si>
  <si>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</si>
  <si>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</si>
  <si>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</si>
  <si>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</si>
  <si>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</si>
  <si>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</si>
  <si>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</si>
  <si>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</si>
  <si>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</si>
  <si>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</si>
  <si>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</si>
  <si>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</si>
  <si>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</si>
  <si>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</si>
  <si>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</si>
  <si>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</si>
  <si>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</si>
  <si>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</si>
  <si>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</si>
  <si>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</si>
  <si>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</si>
  <si>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</si>
  <si>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</si>
  <si>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</si>
  <si>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</si>
  <si>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</si>
  <si>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</si>
  <si>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</si>
  <si>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</si>
  <si>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</si>
  <si>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</si>
  <si>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</si>
  <si>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</si>
  <si>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</si>
  <si>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</si>
  <si>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</si>
  <si>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</si>
  <si>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</si>
  <si>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</si>
  <si>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</si>
  <si>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</si>
  <si>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</si>
  <si>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</si>
  <si>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</si>
  <si>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</si>
  <si>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</si>
  <si>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</si>
  <si>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</si>
  <si>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</si>
  <si>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</si>
  <si>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</si>
  <si>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</si>
  <si>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</si>
  <si>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</si>
  <si>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</si>
  <si>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</si>
  <si>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</si>
  <si>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</si>
  <si>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</si>
  <si>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</si>
  <si>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</si>
  <si>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</si>
  <si>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</si>
  <si>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</si>
  <si>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</si>
  <si>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</si>
  <si>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</si>
  <si>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</si>
  <si>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</si>
  <si>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</si>
  <si>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</si>
  <si>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</si>
  <si>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</si>
  <si>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</si>
  <si>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</si>
  <si>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</si>
  <si>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</si>
  <si>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</si>
  <si>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</si>
  <si>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</si>
  <si>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</si>
  <si>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</si>
  <si>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</si>
  <si>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</si>
  <si>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</si>
  <si>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</si>
  <si>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</si>
  <si>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</si>
  <si>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</si>
  <si>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</si>
  <si>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</si>
  <si>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</si>
  <si>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</si>
  <si>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</si>
  <si>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</si>
  <si>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</si>
  <si>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</si>
  <si>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</si>
  <si>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</si>
  <si>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</si>
  <si>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</si>
  <si>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</si>
  <si>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</si>
  <si>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</si>
  <si>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</si>
  <si>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</si>
  <si>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</si>
  <si>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</si>
  <si>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</si>
  <si>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</si>
  <si>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</si>
  <si>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</si>
  <si>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</si>
  <si>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</si>
  <si>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</si>
  <si>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</si>
  <si>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</si>
  <si>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</si>
  <si>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</si>
  <si>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</si>
  <si>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</si>
  <si>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</si>
  <si>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</si>
  <si>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</si>
  <si>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</si>
  <si>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</si>
  <si>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</si>
  <si>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</si>
  <si>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</si>
  <si>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</si>
  <si>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</si>
  <si>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</si>
  <si>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</si>
  <si>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</si>
  <si>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</si>
  <si>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</si>
  <si>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</si>
  <si>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</si>
  <si>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</si>
  <si>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</si>
  <si>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</si>
  <si>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</si>
  <si>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</si>
  <si>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</si>
  <si>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</si>
  <si>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</si>
  <si>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</si>
  <si>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</si>
  <si>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</si>
  <si>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</si>
  <si>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</si>
  <si>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</si>
  <si>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</si>
  <si>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</si>
  <si>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</si>
  <si>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</si>
  <si>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</si>
  <si>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</si>
  <si>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</si>
  <si>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</si>
  <si>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</si>
  <si>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</si>
  <si>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</si>
  <si>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</si>
  <si>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</si>
  <si>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</si>
  <si>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</si>
  <si>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</si>
  <si>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</si>
  <si>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</si>
  <si>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</si>
  <si>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</si>
  <si>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</si>
  <si>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</si>
  <si>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</si>
  <si>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</si>
  <si>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</si>
  <si>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</si>
  <si>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</si>
  <si>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</si>
  <si>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</si>
  <si>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</si>
  <si>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</si>
  <si>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</si>
  <si>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</si>
  <si>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</si>
  <si>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</si>
  <si>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</si>
  <si>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</si>
  <si>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</si>
  <si>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</si>
  <si>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</si>
  <si>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</si>
  <si>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</si>
  <si>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</si>
  <si>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</si>
  <si>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</si>
  <si>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</si>
  <si>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</si>
  <si>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</si>
  <si>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</si>
  <si>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</si>
  <si>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</si>
  <si>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</si>
  <si>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</si>
  <si>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</si>
  <si>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</si>
  <si>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</si>
  <si>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</si>
  <si>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</si>
  <si>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</si>
  <si>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</si>
  <si>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</si>
  <si>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</si>
  <si>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</si>
  <si>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</si>
  <si>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</si>
  <si>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</si>
  <si>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</si>
  <si>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</si>
  <si>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</si>
  <si>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</si>
  <si>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</si>
  <si>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</si>
  <si>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</si>
  <si>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</si>
  <si>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</si>
  <si>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</si>
  <si>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</si>
  <si>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</si>
  <si>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</si>
  <si>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</si>
  <si>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</si>
  <si>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</si>
  <si>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</si>
  <si>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</si>
  <si>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</si>
  <si>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</si>
  <si>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</si>
  <si>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</si>
  <si>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</si>
  <si>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</si>
  <si>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</si>
  <si>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</si>
  <si>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</si>
  <si>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</si>
  <si>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</si>
  <si>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</si>
  <si>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</si>
  <si>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</si>
  <si>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</si>
  <si>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</si>
  <si>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</si>
  <si>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</si>
  <si>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</si>
  <si>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</si>
  <si>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</si>
  <si>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</si>
  <si>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</si>
  <si>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</si>
  <si>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</si>
  <si>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</si>
  <si>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</si>
  <si>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</si>
  <si>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</si>
  <si>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</si>
  <si>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</si>
  <si>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</si>
  <si>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</si>
  <si>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</si>
  <si>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</si>
  <si>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</si>
  <si>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</si>
  <si>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</si>
  <si>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</si>
  <si>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</si>
  <si>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</si>
  <si>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</si>
  <si>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</si>
  <si>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</si>
  <si>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</si>
  <si>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</si>
  <si>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</si>
  <si>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</si>
  <si>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</si>
  <si>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</si>
  <si>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</si>
  <si>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</si>
  <si>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</si>
  <si>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</si>
  <si>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</si>
  <si>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</si>
  <si>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</si>
  <si>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</si>
  <si>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</si>
  <si>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</si>
  <si>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</si>
  <si>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</si>
  <si>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</si>
  <si>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</si>
  <si>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</si>
  <si>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</si>
  <si>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</si>
  <si>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</si>
  <si>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</si>
  <si>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</si>
  <si>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</si>
  <si>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</si>
  <si>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</si>
  <si>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</si>
  <si>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</si>
  <si>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</si>
  <si>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</si>
  <si>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</si>
  <si>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</si>
  <si>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</si>
  <si>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</si>
  <si>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</si>
  <si>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</si>
  <si>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</si>
  <si>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</si>
  <si>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</si>
  <si>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</si>
  <si>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</si>
  <si>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</si>
  <si>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</si>
  <si>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</si>
  <si>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</si>
  <si>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</si>
  <si>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</si>
  <si>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</si>
  <si>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</si>
  <si>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</si>
  <si>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</si>
  <si>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</si>
  <si>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</si>
  <si>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</si>
  <si>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</si>
  <si>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</si>
  <si>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</si>
  <si>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</si>
  <si>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</si>
  <si>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</si>
  <si>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</si>
  <si>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</si>
  <si>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</si>
  <si>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</si>
  <si>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</si>
  <si>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</si>
  <si>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</si>
  <si>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</si>
  <si>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</si>
  <si>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</si>
  <si>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</si>
  <si>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</si>
  <si>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</si>
  <si>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</si>
  <si>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</si>
  <si>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</si>
  <si>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</si>
  <si>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</si>
  <si>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</si>
  <si>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</si>
  <si>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</si>
  <si>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</si>
  <si>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</si>
  <si>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</si>
  <si>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</si>
  <si>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</si>
  <si>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</si>
  <si>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</si>
  <si>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</si>
  <si>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</si>
  <si>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</si>
  <si>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</si>
  <si>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</si>
  <si>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</si>
  <si>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</si>
  <si>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</si>
  <si>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</si>
  <si>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</si>
  <si>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</si>
  <si>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</si>
  <si>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</si>
  <si>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</si>
  <si>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</si>
  <si>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</si>
  <si>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</si>
  <si>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</si>
  <si>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</si>
  <si>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</si>
  <si>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</si>
  <si>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</si>
  <si>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</si>
  <si>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</si>
  <si>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</si>
  <si>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</si>
  <si>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</si>
  <si>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</si>
  <si>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</si>
  <si>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</si>
  <si>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</si>
  <si>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</si>
  <si>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</si>
  <si>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</si>
  <si>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</si>
  <si>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</si>
  <si>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</si>
  <si>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</si>
  <si>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</si>
  <si>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</si>
  <si>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</si>
  <si>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</si>
  <si>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</si>
  <si>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</si>
  <si>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</si>
  <si>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</si>
  <si>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</si>
  <si>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</si>
  <si>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</si>
  <si>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</si>
  <si>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</si>
  <si>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</si>
  <si>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</si>
  <si>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</si>
  <si>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</si>
  <si>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</si>
  <si>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</si>
  <si>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</si>
  <si>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</si>
  <si>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</si>
  <si>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</si>
  <si>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</si>
  <si>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</si>
  <si>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</si>
  <si>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</si>
  <si>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</si>
  <si>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</si>
  <si>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</si>
  <si>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</si>
  <si>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</si>
  <si>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</si>
  <si>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</si>
  <si>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</si>
  <si>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</si>
  <si>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</si>
  <si>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</si>
  <si>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</si>
  <si>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</si>
  <si>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</si>
  <si>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</si>
  <si>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</si>
  <si>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</si>
  <si>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</si>
  <si>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</si>
  <si>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</si>
  <si>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</si>
  <si>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</si>
  <si>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</si>
  <si>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</si>
  <si>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</si>
  <si>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</si>
  <si>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</si>
  <si>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</si>
  <si>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</si>
  <si>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</si>
  <si>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</si>
  <si>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</si>
  <si>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</si>
  <si>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</si>
  <si>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</si>
  <si>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</si>
  <si>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</si>
  <si>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</si>
  <si>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</si>
  <si>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</si>
  <si>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</si>
  <si>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</si>
  <si>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</si>
  <si>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</si>
  <si>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</si>
  <si>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</si>
  <si>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</si>
  <si>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</si>
  <si>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</si>
  <si>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</si>
  <si>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</si>
  <si>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</si>
  <si>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</si>
  <si>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</si>
  <si>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</si>
  <si>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</si>
  <si>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</si>
  <si>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</si>
  <si>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</si>
  <si>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</si>
  <si>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</si>
  <si>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</si>
  <si>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</si>
  <si>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</si>
  <si>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</si>
  <si>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</si>
  <si>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</si>
  <si>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</si>
  <si>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</si>
  <si>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</si>
  <si>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</si>
  <si>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</si>
  <si>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</si>
  <si>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</si>
  <si>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</si>
  <si>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</si>
  <si>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</si>
  <si>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</si>
  <si>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</si>
  <si>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</si>
  <si>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</si>
  <si>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</si>
  <si>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</si>
  <si>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</si>
  <si>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</si>
  <si>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</si>
  <si>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</si>
  <si>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</si>
  <si>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</si>
  <si>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</si>
  <si>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</si>
  <si>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</si>
  <si>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</si>
  <si>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</si>
  <si>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</si>
  <si>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</si>
  <si>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</si>
  <si>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</si>
  <si>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</si>
  <si>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</si>
  <si>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</si>
  <si>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</si>
  <si>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</si>
  <si>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</si>
  <si>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</si>
  <si>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</si>
  <si>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</si>
  <si>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</si>
  <si>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</si>
  <si>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</si>
  <si>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</si>
  <si>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</si>
  <si>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</si>
  <si>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</si>
  <si>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</si>
  <si>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</si>
  <si>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</si>
  <si>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</si>
  <si>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</si>
  <si>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</si>
  <si>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</si>
  <si>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</si>
  <si>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</si>
  <si>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</si>
  <si>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</si>
  <si>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</si>
  <si>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</si>
  <si>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</si>
  <si>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</si>
  <si>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</si>
  <si>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</si>
  <si>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</si>
  <si>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</si>
  <si>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</si>
  <si>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</si>
  <si>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</si>
  <si>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</si>
  <si>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</si>
  <si>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</si>
  <si>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</si>
  <si>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</si>
  <si>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</si>
  <si>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</si>
  <si>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</si>
  <si>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</si>
  <si>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</si>
  <si>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</si>
  <si>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</si>
  <si>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</si>
  <si>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</si>
  <si>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</si>
  <si>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</si>
  <si>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</si>
  <si>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</si>
  <si>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</si>
  <si>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</si>
  <si>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</si>
  <si>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</si>
  <si>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</si>
  <si>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</si>
  <si>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</si>
  <si>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</si>
  <si>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</si>
  <si>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</si>
  <si>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</si>
  <si>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</si>
  <si>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</si>
  <si>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</si>
  <si>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</si>
  <si>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</si>
  <si>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</si>
  <si>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</si>
  <si>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</si>
  <si>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</si>
  <si>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</si>
  <si>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</si>
  <si>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</si>
  <si>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</si>
  <si>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</si>
  <si>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</si>
  <si>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</si>
  <si>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</si>
  <si>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</si>
  <si>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</si>
  <si>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</si>
  <si>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</si>
  <si>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</si>
  <si>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</si>
  <si>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</si>
  <si>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</si>
  <si>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</si>
  <si>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</si>
  <si>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</si>
  <si>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</si>
  <si>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</si>
  <si>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</si>
  <si>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</si>
  <si>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</si>
  <si>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</si>
  <si>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</si>
  <si>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</si>
  <si>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</si>
  <si>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</si>
  <si>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</si>
  <si>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</si>
  <si>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</si>
  <si>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</si>
  <si>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</si>
  <si>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</si>
  <si>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</si>
  <si>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</si>
  <si>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</si>
  <si>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</si>
  <si>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</si>
  <si>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</si>
  <si>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</si>
  <si>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</si>
  <si>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</si>
  <si>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</si>
  <si>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</si>
  <si>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</si>
  <si>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</si>
  <si>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</si>
  <si>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</si>
  <si>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</si>
  <si>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</si>
  <si>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</si>
  <si>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</si>
  <si>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</si>
  <si>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</si>
  <si>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</si>
  <si>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</si>
  <si>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</si>
  <si>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</si>
  <si>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</si>
  <si>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</si>
  <si>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</si>
  <si>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</si>
  <si>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</si>
  <si>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</si>
  <si>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</si>
  <si>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</si>
  <si>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</si>
  <si>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</si>
  <si>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</si>
  <si>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</si>
  <si>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</si>
  <si>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</si>
  <si>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</si>
  <si>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</si>
  <si>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</si>
  <si>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</si>
  <si>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</si>
  <si>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</si>
  <si>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</si>
  <si>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</si>
  <si>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</si>
  <si>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</si>
  <si>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</si>
  <si>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</si>
  <si>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</si>
  <si>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</si>
  <si>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</si>
  <si>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</si>
  <si>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</si>
  <si>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</si>
  <si>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</si>
  <si>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</si>
  <si>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</si>
  <si>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</si>
  <si>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</si>
  <si>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</si>
  <si>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</si>
  <si>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</si>
  <si>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</si>
  <si>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</si>
  <si>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</si>
  <si>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</si>
  <si>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</si>
  <si>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</si>
  <si>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</si>
  <si>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</si>
  <si>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</si>
  <si>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</si>
  <si>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</si>
  <si>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</si>
  <si>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</si>
  <si>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</si>
  <si>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</si>
  <si>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</si>
  <si>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</si>
  <si>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</si>
  <si>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</si>
  <si>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</si>
  <si>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</si>
  <si>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</si>
  <si>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</si>
  <si>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</si>
  <si>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</si>
  <si>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</si>
  <si>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</si>
  <si>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</si>
  <si>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</si>
  <si>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</si>
  <si>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</si>
  <si>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</si>
  <si>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</si>
  <si>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</si>
  <si>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</si>
  <si>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</si>
  <si>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</si>
  <si>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</si>
  <si>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</si>
  <si>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</si>
  <si>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</si>
  <si>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</si>
  <si>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</si>
  <si>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</si>
  <si>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</si>
  <si>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</si>
  <si>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</si>
  <si>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</si>
  <si>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</si>
  <si>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</si>
  <si>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</si>
  <si>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</si>
  <si>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</si>
  <si>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</si>
  <si>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</si>
  <si>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</si>
  <si>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</si>
  <si>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</si>
  <si>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</si>
  <si>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</si>
  <si>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</si>
  <si>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</si>
  <si>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</si>
  <si>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</si>
  <si>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</si>
  <si>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</si>
  <si>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</si>
  <si>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</si>
  <si>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</si>
  <si>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</si>
  <si>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</si>
  <si>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</si>
  <si>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</si>
  <si>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</si>
  <si>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</si>
  <si>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</si>
  <si>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</si>
  <si>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</si>
  <si>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</si>
  <si>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</si>
  <si>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</si>
  <si>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</si>
  <si>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</si>
  <si>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</si>
  <si>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</si>
  <si>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</si>
  <si>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</si>
  <si>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</si>
  <si>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</si>
  <si>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</si>
  <si>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</si>
  <si>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</si>
  <si>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</si>
  <si>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</si>
  <si>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</si>
  <si>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</si>
  <si>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</si>
  <si>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</si>
  <si>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</si>
  <si>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</si>
  <si>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</si>
  <si>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</si>
  <si>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</si>
  <si>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</si>
  <si>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</si>
  <si>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</si>
  <si>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</si>
  <si>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</si>
  <si>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</si>
  <si>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</si>
  <si>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</si>
  <si>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</si>
  <si>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</si>
  <si>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</si>
  <si>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</si>
  <si>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</si>
  <si>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</si>
  <si>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</si>
  <si>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</si>
  <si>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</si>
  <si>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</si>
  <si>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</si>
  <si>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</si>
  <si>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</si>
  <si>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</si>
  <si>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</si>
  <si>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</si>
  <si>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</si>
  <si>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</si>
  <si>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</si>
  <si>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</si>
  <si>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</si>
  <si>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</si>
  <si>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</si>
  <si>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</si>
  <si>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</si>
  <si>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</si>
  <si>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</si>
  <si>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</si>
  <si>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</si>
  <si>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</si>
  <si>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</si>
  <si>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</si>
  <si>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</si>
  <si>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</si>
  <si>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</si>
  <si>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</si>
  <si>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</si>
  <si>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</si>
  <si>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</si>
  <si>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</si>
  <si>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</si>
  <si>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</si>
  <si>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</si>
  <si>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</si>
  <si>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</si>
  <si>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</si>
  <si>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</si>
  <si>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</si>
  <si>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</si>
  <si>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</si>
  <si>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</si>
  <si>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</si>
  <si>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</si>
  <si>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</si>
  <si>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</si>
  <si>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</si>
  <si>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</si>
  <si>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</si>
  <si>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</si>
  <si>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</si>
  <si>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</si>
  <si>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</si>
  <si>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</si>
  <si>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</si>
  <si>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</si>
  <si>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</si>
  <si>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</si>
  <si>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</si>
  <si>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</si>
  <si>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</si>
  <si>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</si>
  <si>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</si>
  <si>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</si>
  <si>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</si>
  <si>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</si>
  <si>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</si>
  <si>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</si>
  <si>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</si>
  <si>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</si>
  <si>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</si>
  <si>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</si>
  <si>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</si>
  <si>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</si>
  <si>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</si>
  <si>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</si>
  <si>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</si>
  <si>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</si>
  <si>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</si>
  <si>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</si>
  <si>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</si>
  <si>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</si>
  <si>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</si>
  <si>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</si>
  <si>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</si>
  <si>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</si>
  <si>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</si>
  <si>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</si>
  <si>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</si>
  <si>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</si>
  <si>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</si>
  <si>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</si>
  <si>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</si>
  <si>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</si>
  <si>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</si>
  <si>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</si>
  <si>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</si>
  <si>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</si>
  <si>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</si>
  <si>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</si>
  <si>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</si>
  <si>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</si>
  <si>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</si>
  <si>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</si>
  <si>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</si>
  <si>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</si>
  <si>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</si>
  <si>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</si>
  <si>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</si>
  <si>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</si>
  <si>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</si>
  <si>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</si>
  <si>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</si>
  <si>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</si>
  <si>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</si>
  <si>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</si>
  <si>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</si>
  <si>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</si>
  <si>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</si>
  <si>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</si>
  <si>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</si>
  <si>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</si>
  <si>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</si>
  <si>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</si>
  <si>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</si>
  <si>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</si>
  <si>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</si>
  <si>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</si>
  <si>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</si>
  <si>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</si>
  <si>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</si>
  <si>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</si>
  <si>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</si>
  <si>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</si>
  <si>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</si>
  <si>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</si>
  <si>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</si>
  <si>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</si>
  <si>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</si>
  <si>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</si>
  <si>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</si>
  <si>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</si>
  <si>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</si>
  <si>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</si>
  <si>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</si>
  <si>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</si>
  <si>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</si>
  <si>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</si>
  <si>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</si>
  <si>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</si>
  <si>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</si>
  <si>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</si>
  <si>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</si>
  <si>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</si>
  <si>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</si>
  <si>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</si>
  <si>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</si>
  <si>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</si>
  <si>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</si>
  <si>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</si>
  <si>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</si>
  <si>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</si>
  <si>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</si>
  <si>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</si>
  <si>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</si>
  <si>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</si>
  <si>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</si>
  <si>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</si>
  <si>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</si>
  <si>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</si>
  <si>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</si>
  <si>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</si>
  <si>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</si>
  <si>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</si>
  <si>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</si>
  <si>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</si>
  <si>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</si>
  <si>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</si>
  <si>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</si>
  <si>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</si>
  <si>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</si>
  <si>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</si>
  <si>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</si>
  <si>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</si>
  <si>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</si>
  <si>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</si>
  <si>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</si>
  <si>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</si>
  <si>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</si>
  <si>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</si>
  <si>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</si>
  <si>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</si>
  <si>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</si>
  <si>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</si>
  <si>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</si>
  <si>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</si>
  <si>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</si>
  <si>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</si>
  <si>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</si>
  <si>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</si>
  <si>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</si>
  <si>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</si>
  <si>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</si>
  <si>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</si>
  <si>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</si>
  <si>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</si>
  <si>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</si>
  <si>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</si>
  <si>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</si>
  <si>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</si>
  <si>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</si>
  <si>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</si>
  <si>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</si>
  <si>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</si>
  <si>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</si>
  <si>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</si>
  <si>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</si>
  <si>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</si>
  <si>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</si>
  <si>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</si>
  <si>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</si>
  <si>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</si>
  <si>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</si>
  <si>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</si>
  <si>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</si>
  <si>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</si>
  <si>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</si>
  <si>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</si>
  <si>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</si>
  <si>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</si>
  <si>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</si>
  <si>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</si>
  <si>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</si>
  <si>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</si>
  <si>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</si>
  <si>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</si>
  <si>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</si>
  <si>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</si>
  <si>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</si>
  <si>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</si>
  <si>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</si>
  <si>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</si>
  <si>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</si>
  <si>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</si>
  <si>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</si>
  <si>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</si>
  <si>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</si>
  <si>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</si>
  <si>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</si>
  <si>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</si>
  <si>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</si>
  <si>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</si>
  <si>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</si>
  <si>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</si>
  <si>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</si>
  <si>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</si>
  <si>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</si>
  <si>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</si>
  <si>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</si>
  <si>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</si>
  <si>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</si>
  <si>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</si>
  <si>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</si>
  <si>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</si>
  <si>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</si>
  <si>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</si>
  <si>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</si>
  <si>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</si>
  <si>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</si>
  <si>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</si>
  <si>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</si>
  <si>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</si>
  <si>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</si>
  <si>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</si>
  <si>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</si>
  <si>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</si>
  <si>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</si>
  <si>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</si>
  <si>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</si>
  <si>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</si>
  <si>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</si>
  <si>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</si>
  <si>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</si>
  <si>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</si>
  <si>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</si>
  <si>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</si>
  <si>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</si>
  <si>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</si>
  <si>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</si>
  <si>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</si>
  <si>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</si>
  <si>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</si>
  <si>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</si>
  <si>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</si>
  <si>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</si>
  <si>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</si>
  <si>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</si>
  <si>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</si>
  <si>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</si>
  <si>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</si>
  <si>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</si>
  <si>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</si>
  <si>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</si>
  <si>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</si>
  <si>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</si>
  <si>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</si>
  <si>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</si>
  <si>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</si>
  <si>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</si>
  <si>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</si>
  <si>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</si>
  <si>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</si>
  <si>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</si>
  <si>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</si>
  <si>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</si>
  <si>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</si>
  <si>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</si>
  <si>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</si>
  <si>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</si>
  <si>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</si>
  <si>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</si>
  <si>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</si>
  <si>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</si>
  <si>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</si>
  <si>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</si>
  <si>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</si>
  <si>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</si>
  <si>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</si>
  <si>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</si>
  <si>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</si>
  <si>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</si>
  <si>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</si>
  <si>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</si>
  <si>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</si>
  <si>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</si>
  <si>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</si>
  <si>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</si>
  <si>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</si>
  <si>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</si>
  <si>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</si>
  <si>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</si>
  <si>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</si>
  <si>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</si>
  <si>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</si>
  <si>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</si>
  <si>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</si>
  <si>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</si>
  <si>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</si>
  <si>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</si>
  <si>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</si>
  <si>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</si>
  <si>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</si>
  <si>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</si>
  <si>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</si>
  <si>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</si>
  <si>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</si>
  <si>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</si>
  <si>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</si>
  <si>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</si>
  <si>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</si>
  <si>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</si>
  <si>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</si>
  <si>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</si>
  <si>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</si>
  <si>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</si>
  <si>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</si>
  <si>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</si>
  <si>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</si>
  <si>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</si>
  <si>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</si>
  <si>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</si>
  <si>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</si>
  <si>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</si>
  <si>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</si>
  <si>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</si>
  <si>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</si>
  <si>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</si>
  <si>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</si>
  <si>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</si>
  <si>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</si>
  <si>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</si>
  <si>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</si>
  <si>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</si>
  <si>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</si>
  <si>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</si>
  <si>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</si>
  <si>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</si>
  <si>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</si>
  <si>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</si>
  <si>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</si>
  <si>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</si>
  <si>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</si>
  <si>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</si>
  <si>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</si>
  <si>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</si>
  <si>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</si>
  <si>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</si>
  <si>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</si>
  <si>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</si>
  <si>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</si>
  <si>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</si>
  <si>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</si>
  <si>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</si>
  <si>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</si>
  <si>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</si>
  <si>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</si>
  <si>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</si>
  <si>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</si>
  <si>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</si>
  <si>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</si>
  <si>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</si>
  <si>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</si>
  <si>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</si>
  <si>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</si>
  <si>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</si>
  <si>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</si>
  <si>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</si>
  <si>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</si>
  <si>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</si>
  <si>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</si>
  <si>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</si>
  <si>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</si>
  <si>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</si>
  <si>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</si>
  <si>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</si>
  <si>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</si>
  <si>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</si>
  <si>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</si>
  <si>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</si>
  <si>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</si>
  <si>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</si>
  <si>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</si>
  <si>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</si>
  <si>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</si>
  <si>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</si>
  <si>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</si>
  <si>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</si>
  <si>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</si>
  <si>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</si>
  <si>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</si>
  <si>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</si>
  <si>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</si>
  <si>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</si>
  <si>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</si>
  <si>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</si>
  <si>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</si>
  <si>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</si>
  <si>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</si>
  <si>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</si>
  <si>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</si>
  <si>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</si>
  <si>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</si>
  <si>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</si>
  <si>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</si>
  <si>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</si>
  <si>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</si>
  <si>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</si>
  <si>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</si>
  <si>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</si>
  <si>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</si>
  <si>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</si>
  <si>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</si>
  <si>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</si>
  <si>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</si>
  <si>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</si>
  <si>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</si>
  <si>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</si>
  <si>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</si>
  <si>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</si>
  <si>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</si>
  <si>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</si>
  <si>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</si>
  <si>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</si>
  <si>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</si>
  <si>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</si>
  <si>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</si>
  <si>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</si>
  <si>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</si>
  <si>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</si>
  <si>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</si>
  <si>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</si>
  <si>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</si>
  <si>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</si>
  <si>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</si>
  <si>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</si>
  <si>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</si>
  <si>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</si>
  <si>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</si>
  <si>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</si>
  <si>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</si>
  <si>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</si>
  <si>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</si>
  <si>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</si>
  <si>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</si>
  <si>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</si>
  <si>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</si>
  <si>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</si>
  <si>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</si>
  <si>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</si>
  <si>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</si>
  <si>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</si>
  <si>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</si>
  <si>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</si>
  <si>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</si>
  <si>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</si>
  <si>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</si>
  <si>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</si>
  <si>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</si>
  <si>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</si>
  <si>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</si>
  <si>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</si>
  <si>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</si>
  <si>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</si>
  <si>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</si>
  <si>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</si>
  <si>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</si>
  <si>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</si>
  <si>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</si>
  <si>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</si>
  <si>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</si>
  <si>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</si>
  <si>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</si>
  <si>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</si>
  <si>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</si>
  <si>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</si>
  <si>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</si>
  <si>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</si>
  <si>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</si>
  <si>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</si>
  <si>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</si>
  <si>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</si>
  <si>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</si>
  <si>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</si>
  <si>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</si>
  <si>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</si>
  <si>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</si>
  <si>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</si>
  <si>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</si>
  <si>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</si>
  <si>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</si>
  <si>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</si>
  <si>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</si>
  <si>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</si>
  <si>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</si>
  <si>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</si>
  <si>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</si>
  <si>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</si>
  <si>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</si>
  <si>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</si>
  <si>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</si>
  <si>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</si>
  <si>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</si>
  <si>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</si>
  <si>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</si>
  <si>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</si>
  <si>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</si>
  <si>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</si>
  <si>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</si>
  <si>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</si>
  <si>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</si>
  <si>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</si>
  <si>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</si>
  <si>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</si>
  <si>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</si>
  <si>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</si>
  <si>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</si>
  <si>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</si>
  <si>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</si>
  <si>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</si>
  <si>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</si>
  <si>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</si>
  <si>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</si>
  <si>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</si>
  <si>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</si>
  <si>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</si>
  <si>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</si>
  <si>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</si>
  <si>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</si>
  <si>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</si>
  <si>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</si>
  <si>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</si>
  <si>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</si>
  <si>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</si>
  <si>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</si>
  <si>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</si>
  <si>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</si>
  <si>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</si>
  <si>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</si>
  <si>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</si>
  <si>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</si>
  <si>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</si>
  <si>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</si>
  <si>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</si>
  <si>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</si>
  <si>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</si>
  <si>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</si>
  <si>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</si>
  <si>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</si>
  <si>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</si>
  <si>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</si>
  <si>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</si>
  <si>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</si>
  <si>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</si>
  <si>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</si>
  <si>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</si>
  <si>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</si>
  <si>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</si>
  <si>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</si>
  <si>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</si>
  <si>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</si>
  <si>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</si>
  <si>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</si>
  <si>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</si>
  <si>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</si>
  <si>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</si>
  <si>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</si>
  <si>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</si>
  <si>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</si>
  <si>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</si>
  <si>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</si>
  <si>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</si>
  <si>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</si>
  <si>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</si>
  <si>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</si>
  <si>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</si>
  <si>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</si>
  <si>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</si>
  <si>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</si>
  <si>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</si>
  <si>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</si>
  <si>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</si>
  <si>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</si>
  <si>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</si>
  <si>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</si>
  <si>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</si>
  <si>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</si>
  <si>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</si>
  <si>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</si>
  <si>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</si>
  <si>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</si>
  <si>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</si>
  <si>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</si>
  <si>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</si>
  <si>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</si>
  <si>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</si>
  <si>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</si>
  <si>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</si>
  <si>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</si>
  <si>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</si>
  <si>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</si>
  <si>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</si>
  <si>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</si>
  <si>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</si>
  <si>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</si>
  <si>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</si>
  <si>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</si>
  <si>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</si>
  <si>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</si>
  <si>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</si>
  <si>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</si>
  <si>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</si>
  <si>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</si>
  <si>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</si>
  <si>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</si>
  <si>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</si>
  <si>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</si>
  <si>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</si>
  <si>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</si>
  <si>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</si>
  <si>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</si>
  <si>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</si>
  <si>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</si>
  <si>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</si>
  <si>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</si>
  <si>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</si>
  <si>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</si>
  <si>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</si>
  <si>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</si>
  <si>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</si>
  <si>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</si>
  <si>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</si>
  <si>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</si>
  <si>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</si>
  <si>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</si>
  <si>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</si>
  <si>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</si>
  <si>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</si>
  <si>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</si>
  <si>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</si>
  <si>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</si>
  <si>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</si>
  <si>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</si>
  <si>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</si>
  <si>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</si>
  <si>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</si>
  <si>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</si>
  <si>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</si>
  <si>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</si>
  <si>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</si>
  <si>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</si>
  <si>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</si>
  <si>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</si>
  <si>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</si>
  <si>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</si>
  <si>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</si>
  <si>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</si>
  <si>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</si>
  <si>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</si>
  <si>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</si>
  <si>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</si>
  <si>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</si>
  <si>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</si>
  <si>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</si>
  <si>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</si>
  <si>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</si>
  <si>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</si>
  <si>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</si>
  <si>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</si>
  <si>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</si>
  <si>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</si>
  <si>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</si>
  <si>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</si>
  <si>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</si>
  <si>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</si>
  <si>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</si>
  <si>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</si>
  <si>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</si>
  <si>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</si>
  <si>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</si>
  <si>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</si>
  <si>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</si>
  <si>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</si>
  <si>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</si>
  <si>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</si>
  <si>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</si>
  <si>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</si>
  <si>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</si>
  <si>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</si>
  <si>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</si>
  <si>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</si>
  <si>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</si>
  <si>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</si>
  <si>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</si>
  <si>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</si>
  <si>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</si>
  <si>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</si>
  <si>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</si>
  <si>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</si>
  <si>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</si>
  <si>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</si>
  <si>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</si>
  <si>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</si>
  <si>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</si>
  <si>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</si>
  <si>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</si>
  <si>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</si>
  <si>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</si>
  <si>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</si>
  <si>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</si>
  <si>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</si>
  <si>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</si>
  <si>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</si>
  <si>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</si>
  <si>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</si>
  <si>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</si>
  <si>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</si>
  <si>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</si>
  <si>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</si>
  <si>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</si>
  <si>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</si>
  <si>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</si>
  <si>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</si>
  <si>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</si>
  <si>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</si>
  <si>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</si>
  <si>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</si>
  <si>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</si>
  <si>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</si>
  <si>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</si>
  <si>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</si>
  <si>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</si>
  <si>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</si>
  <si>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</si>
  <si>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</si>
  <si>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</si>
  <si>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</si>
  <si>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</si>
  <si>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</si>
  <si>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</si>
  <si>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</si>
  <si>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</si>
  <si>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</si>
  <si>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</si>
  <si>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</si>
  <si>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</si>
  <si>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</si>
  <si>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</si>
  <si>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</si>
  <si>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</si>
  <si>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</si>
  <si>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</si>
  <si>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</si>
  <si>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</si>
  <si>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</si>
  <si>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</si>
  <si>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</si>
  <si>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</si>
  <si>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</si>
  <si>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</si>
  <si>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</si>
  <si>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</si>
  <si>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</si>
  <si>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</si>
  <si>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</si>
  <si>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</si>
  <si>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</si>
  <si>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</si>
  <si>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</si>
  <si>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</si>
  <si>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</si>
  <si>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</si>
  <si>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</si>
  <si>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</si>
  <si>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</si>
  <si>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</si>
  <si>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</si>
  <si>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</si>
  <si>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</si>
  <si>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</si>
  <si>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</si>
  <si>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</si>
  <si>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</si>
  <si>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</si>
  <si>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</si>
  <si>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</si>
  <si>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</si>
  <si>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</si>
  <si>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</si>
  <si>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</si>
  <si>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</si>
  <si>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</si>
  <si>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</si>
  <si>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</si>
  <si>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</si>
  <si>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</si>
  <si>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</si>
  <si>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</si>
  <si>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</si>
  <si>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</si>
  <si>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</si>
  <si>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</si>
  <si>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</si>
  <si>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</si>
  <si>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</si>
  <si>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</si>
  <si>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</si>
  <si>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</si>
  <si>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</si>
  <si>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</si>
  <si>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</si>
  <si>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</si>
  <si>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</si>
  <si>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</si>
  <si>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</si>
  <si>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</si>
  <si>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</si>
  <si>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</si>
  <si>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</si>
  <si>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</si>
  <si>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</si>
  <si>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</si>
  <si>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</si>
  <si>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</si>
  <si>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</si>
  <si>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</si>
  <si>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</si>
  <si>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</si>
  <si>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</si>
  <si>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</si>
  <si>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</si>
  <si>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</si>
  <si>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</si>
  <si>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</si>
  <si>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</si>
  <si>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</si>
  <si>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</si>
  <si>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</si>
  <si>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</si>
  <si>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</si>
  <si>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</si>
  <si>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</si>
  <si>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</si>
  <si>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</si>
  <si>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</si>
  <si>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</si>
  <si>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</si>
  <si>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</si>
  <si>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</si>
  <si>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</si>
  <si>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</si>
  <si>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</si>
  <si>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</si>
  <si>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</si>
  <si>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</si>
  <si>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</si>
  <si>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</si>
  <si>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</si>
  <si>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</si>
  <si>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</si>
  <si>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</si>
  <si>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</si>
  <si>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</si>
  <si>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</si>
  <si>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</si>
  <si>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</si>
  <si>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</si>
  <si>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</si>
  <si>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</si>
  <si>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</si>
  <si>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</si>
  <si>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</si>
  <si>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</si>
  <si>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</si>
  <si>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</si>
  <si>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</si>
  <si>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</si>
  <si>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</si>
  <si>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</si>
  <si>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</si>
  <si>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</si>
  <si>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</si>
  <si>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</si>
  <si>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</si>
  <si>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</si>
  <si>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</si>
  <si>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</si>
  <si>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</si>
  <si>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</si>
  <si>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</si>
  <si>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</si>
  <si>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</si>
  <si>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</si>
  <si>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</si>
  <si>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</si>
  <si>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</si>
  <si>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</si>
  <si>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</si>
  <si>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</si>
  <si>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</si>
  <si>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</si>
  <si>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</si>
  <si>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</si>
  <si>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</si>
  <si>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</si>
  <si>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</si>
  <si>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</si>
  <si>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</si>
  <si>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</si>
  <si>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</si>
  <si>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</si>
  <si>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</si>
  <si>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</si>
  <si>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</si>
  <si>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</si>
  <si>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</si>
  <si>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</si>
  <si>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</si>
  <si>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</si>
  <si>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</si>
  <si>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</si>
  <si>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</si>
  <si>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</si>
  <si>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</si>
  <si>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</si>
  <si>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</si>
  <si>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</si>
  <si>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</si>
  <si>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</si>
  <si>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</si>
  <si>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</si>
  <si>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</si>
  <si>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</si>
  <si>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</si>
  <si>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</si>
  <si>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</si>
  <si>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</si>
  <si>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</si>
  <si>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</si>
  <si>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</si>
  <si>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</si>
  <si>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</si>
  <si>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</si>
  <si>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</si>
  <si>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</si>
  <si>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</si>
  <si>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</si>
  <si>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</si>
  <si>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</si>
  <si>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</si>
  <si>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</si>
  <si>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</si>
  <si>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</si>
  <si>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</si>
  <si>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</si>
  <si>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</si>
  <si>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</si>
  <si>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</si>
  <si>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</si>
  <si>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</si>
  <si>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</si>
  <si>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</si>
  <si>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</si>
  <si>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</si>
  <si>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</si>
  <si>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</si>
  <si>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</si>
  <si>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</si>
  <si>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</si>
  <si>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</si>
  <si>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</si>
  <si>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</si>
  <si>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</si>
  <si>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</si>
  <si>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</si>
  <si>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</si>
  <si>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</si>
  <si>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</si>
  <si>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</si>
  <si>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</si>
  <si>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</si>
  <si>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</si>
  <si>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</si>
  <si>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</si>
  <si>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</si>
  <si>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</si>
  <si>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</si>
  <si>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</si>
  <si>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</si>
  <si>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</si>
  <si>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</si>
  <si>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</si>
  <si>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</si>
  <si>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</si>
  <si>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</si>
  <si>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</si>
  <si>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</si>
  <si>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</si>
  <si>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</si>
  <si>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</si>
  <si>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</si>
  <si>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</si>
  <si>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</si>
  <si>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</si>
  <si>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</si>
  <si>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</si>
  <si>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</si>
  <si>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</si>
  <si>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</si>
  <si>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</si>
  <si>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</si>
  <si>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</si>
  <si>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</si>
  <si>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</si>
  <si>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</si>
  <si>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</si>
  <si>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</si>
  <si>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</si>
  <si>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</si>
  <si>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</si>
  <si>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</si>
  <si>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</si>
  <si>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</si>
  <si>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</si>
  <si>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</si>
  <si>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</si>
  <si>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</si>
  <si>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</si>
  <si>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</si>
  <si>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</si>
  <si>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</si>
  <si>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</si>
  <si>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</si>
  <si>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</si>
  <si>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</si>
  <si>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</si>
  <si>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</si>
  <si>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</si>
  <si>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</si>
  <si>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</si>
  <si>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</si>
  <si>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</si>
  <si>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</si>
  <si>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</si>
  <si>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</si>
  <si>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</si>
  <si>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</si>
  <si>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</si>
  <si>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</si>
  <si>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</si>
  <si>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</si>
  <si>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</si>
  <si>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</si>
  <si>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</si>
  <si>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</si>
  <si>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</si>
  <si>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</si>
  <si>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</si>
  <si>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</si>
  <si>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</si>
  <si>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</si>
  <si>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</si>
  <si>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</si>
  <si>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</si>
  <si>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</si>
  <si>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</si>
  <si>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</si>
  <si>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</si>
  <si>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</si>
  <si>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</si>
  <si>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</si>
  <si>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</si>
  <si>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</si>
  <si>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</si>
  <si>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</si>
  <si>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</si>
  <si>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</si>
  <si>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</si>
  <si>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</si>
  <si>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</si>
  <si>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</si>
  <si>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</si>
  <si>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</si>
  <si>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</si>
  <si>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</si>
  <si>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</si>
  <si>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</si>
  <si>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</si>
  <si>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</si>
  <si>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</si>
  <si>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</si>
  <si>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</si>
  <si>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</si>
  <si>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</si>
  <si>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</si>
  <si>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</si>
  <si>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</si>
  <si>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</si>
  <si>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</si>
  <si>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</si>
  <si>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</si>
  <si>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</si>
  <si>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</si>
  <si>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</si>
  <si>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</si>
  <si>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</si>
  <si>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</si>
  <si>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</si>
  <si>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</si>
  <si>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</si>
  <si>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</si>
  <si>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</si>
  <si>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</si>
  <si>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</si>
  <si>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</si>
  <si>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</si>
  <si>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</si>
  <si>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</si>
  <si>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</si>
  <si>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</si>
  <si>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</si>
  <si>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</si>
  <si>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</si>
  <si>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</si>
  <si>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</si>
  <si>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</si>
  <si>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</si>
  <si>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</si>
  <si>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</si>
  <si>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</si>
  <si>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</si>
  <si>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</si>
  <si>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</si>
  <si>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</si>
  <si>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</si>
  <si>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</si>
  <si>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</si>
  <si>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</si>
  <si>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</si>
  <si>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</si>
  <si>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</si>
  <si>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</si>
  <si>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</si>
  <si>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</si>
  <si>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</si>
  <si>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</si>
  <si>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</si>
  <si>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</si>
  <si>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</si>
  <si>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</si>
  <si>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</si>
  <si>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</si>
  <si>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</si>
  <si>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</si>
  <si>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</si>
  <si>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</si>
  <si>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</si>
  <si>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</si>
  <si>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</si>
  <si>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</si>
  <si>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</si>
  <si>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</si>
  <si>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</si>
  <si>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</si>
  <si>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</si>
  <si>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</si>
  <si>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</si>
  <si>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</si>
  <si>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</si>
  <si>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</si>
  <si>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</si>
  <si>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</si>
  <si>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</si>
  <si>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</si>
  <si>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</si>
  <si>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</si>
  <si>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</si>
  <si>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</si>
  <si>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</si>
  <si>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</si>
  <si>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</si>
  <si>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</si>
  <si>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</si>
  <si>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</si>
  <si>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</si>
  <si>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</si>
  <si>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</si>
  <si>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</si>
  <si>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</si>
  <si>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</si>
  <si>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</si>
  <si>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</si>
  <si>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</si>
  <si>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</si>
  <si>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</si>
  <si>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</si>
  <si>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</si>
  <si>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</si>
  <si>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</si>
  <si>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</si>
  <si>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</si>
  <si>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</si>
  <si>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</si>
  <si>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</si>
  <si>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</si>
  <si>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</si>
  <si>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</si>
  <si>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</si>
  <si>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</si>
  <si>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</si>
  <si>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</si>
  <si>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</si>
  <si>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</si>
  <si>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</si>
  <si>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</si>
  <si>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</si>
  <si>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</si>
  <si>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</si>
  <si>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</si>
  <si>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</si>
  <si>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</si>
  <si>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</si>
  <si>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</si>
  <si>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</si>
  <si>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</si>
  <si>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</si>
  <si>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</si>
  <si>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</si>
  <si>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</si>
  <si>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</si>
  <si>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</si>
  <si>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</si>
  <si>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</si>
  <si>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</si>
  <si>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</si>
  <si>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</si>
  <si>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</si>
  <si>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</si>
  <si>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</si>
  <si>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</si>
  <si>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</si>
  <si>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</si>
  <si>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</si>
  <si>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</si>
  <si>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</si>
  <si>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</si>
  <si>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</si>
  <si>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</si>
  <si>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</si>
  <si>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</si>
  <si>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</si>
  <si>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</si>
  <si>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</si>
  <si>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</si>
  <si>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</si>
  <si>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</si>
  <si>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</si>
  <si>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</si>
  <si>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</si>
  <si>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</si>
  <si>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</si>
  <si>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</si>
  <si>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</si>
  <si>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</si>
  <si>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</si>
  <si>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</si>
  <si>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</si>
  <si>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</si>
  <si>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</si>
  <si>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</si>
  <si>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</si>
  <si>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</si>
  <si>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</si>
  <si>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</si>
  <si>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</si>
  <si>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</si>
  <si>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</si>
  <si>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</si>
  <si>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</si>
  <si>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</si>
  <si>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</si>
  <si>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</si>
  <si>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</si>
  <si>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</si>
  <si>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</si>
  <si>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</si>
  <si>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</si>
  <si>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</si>
  <si>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</si>
  <si>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</si>
  <si>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</si>
  <si>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</si>
  <si>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</si>
  <si>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</si>
  <si>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</si>
  <si>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</si>
  <si>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</si>
  <si>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</si>
  <si>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</si>
  <si>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</si>
  <si>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</si>
  <si>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</si>
  <si>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</si>
  <si>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</si>
  <si>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</si>
  <si>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</si>
  <si>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</si>
  <si>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</si>
  <si>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</si>
  <si>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</si>
  <si>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</si>
  <si>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</si>
  <si>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</si>
  <si>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</si>
  <si>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</si>
  <si>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</si>
  <si>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</si>
  <si>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</si>
  <si>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</si>
  <si>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</si>
  <si>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</si>
  <si>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</si>
  <si>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</si>
  <si>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</si>
  <si>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</si>
  <si>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</si>
  <si>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</si>
  <si>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</si>
  <si>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</si>
  <si>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</si>
  <si>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</si>
  <si>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</si>
  <si>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</si>
  <si>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</si>
  <si>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</si>
  <si>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</si>
  <si>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</si>
  <si>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</si>
  <si>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</si>
  <si>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</si>
  <si>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</si>
  <si>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</si>
  <si>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</si>
  <si>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</si>
  <si>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</si>
  <si>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</si>
  <si>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</si>
  <si>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</si>
  <si>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</si>
  <si>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</si>
  <si>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</si>
  <si>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</si>
  <si>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</si>
  <si>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</si>
  <si>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</si>
  <si>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</si>
  <si>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</si>
  <si>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</si>
  <si>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</si>
  <si>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</si>
  <si>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</si>
  <si>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</si>
  <si>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</si>
  <si>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</si>
  <si>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</si>
  <si>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</si>
  <si>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</si>
  <si>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</si>
  <si>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</si>
  <si>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</si>
  <si>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</si>
  <si>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</si>
  <si>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</si>
  <si>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</si>
  <si>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</si>
  <si>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</si>
  <si>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</si>
  <si>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</si>
  <si>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</si>
  <si>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</si>
  <si>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</si>
  <si>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</si>
  <si>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</si>
  <si>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</si>
  <si>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</si>
  <si>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</si>
  <si>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</si>
  <si>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</si>
  <si>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</si>
  <si>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</si>
  <si>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</si>
  <si>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</si>
  <si>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</si>
  <si>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</si>
  <si>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</si>
  <si>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</si>
  <si>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</si>
  <si>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</si>
  <si>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</si>
  <si>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</si>
  <si>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</si>
  <si>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</si>
  <si>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</si>
  <si>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</si>
  <si>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</si>
  <si>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</si>
  <si>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</si>
  <si>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</si>
  <si>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</si>
  <si>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</si>
  <si>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</si>
  <si>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</si>
  <si>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</si>
  <si>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</si>
  <si>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</si>
  <si>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</si>
  <si>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</si>
  <si>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</si>
  <si>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</si>
  <si>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</si>
  <si>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</si>
  <si>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</si>
  <si>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</si>
  <si>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</si>
  <si>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</si>
  <si>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</si>
  <si>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</si>
  <si>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</si>
  <si>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</si>
  <si>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</si>
  <si>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</si>
  <si>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</si>
  <si>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</si>
  <si>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</si>
  <si>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</si>
  <si>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</si>
  <si>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</si>
  <si>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</si>
  <si>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</si>
  <si>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</si>
  <si>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</si>
  <si>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</si>
  <si>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</si>
  <si>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</si>
  <si>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</si>
  <si>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</si>
  <si>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</si>
  <si>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</si>
  <si>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</si>
  <si>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</si>
  <si>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</si>
  <si>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</si>
  <si>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</si>
  <si>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</si>
  <si>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</si>
  <si>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</si>
  <si>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</si>
  <si>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</si>
  <si>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</si>
  <si>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</si>
  <si>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</si>
  <si>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</si>
  <si>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</si>
  <si>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</si>
  <si>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</si>
  <si>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</si>
  <si>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</si>
  <si>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</si>
  <si>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</si>
  <si>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</si>
  <si>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</si>
  <si>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</si>
  <si>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</si>
  <si>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</si>
  <si>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</si>
  <si>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</si>
  <si>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</si>
  <si>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</si>
  <si>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</si>
  <si>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</si>
  <si>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</si>
  <si>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</si>
  <si>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</si>
  <si>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</si>
  <si>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</si>
  <si>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</si>
  <si>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</si>
  <si>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</si>
  <si>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</si>
  <si>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</si>
  <si>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</si>
  <si>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</si>
  <si>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</si>
  <si>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</si>
  <si>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</si>
  <si>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</si>
  <si>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</si>
  <si>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</si>
  <si>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</si>
  <si>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</si>
  <si>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</si>
  <si>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</si>
  <si>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</si>
  <si>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</si>
  <si>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</si>
  <si>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</si>
  <si>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</si>
  <si>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</si>
  <si>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</si>
  <si>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</si>
  <si>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</si>
  <si>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</si>
  <si>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</si>
  <si>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</si>
  <si>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</si>
  <si>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</si>
  <si>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</si>
  <si>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</si>
  <si>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</si>
  <si>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</si>
  <si>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</si>
  <si>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</si>
  <si>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</si>
  <si>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</si>
  <si>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</si>
  <si>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</si>
  <si>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</si>
  <si>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</si>
  <si>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</si>
  <si>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</si>
  <si>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</si>
  <si>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</si>
  <si>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</si>
  <si>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</si>
  <si>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</si>
  <si>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</si>
  <si>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</si>
  <si>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</si>
  <si>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</si>
  <si>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</si>
  <si>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</si>
  <si>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</si>
  <si>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</si>
  <si>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</si>
  <si>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</si>
  <si>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</si>
  <si>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</si>
  <si>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</si>
  <si>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</si>
  <si>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</si>
  <si>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</si>
  <si>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</si>
  <si>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</si>
  <si>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</si>
  <si>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</si>
  <si>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</si>
  <si>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</si>
  <si>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</si>
  <si>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</si>
  <si>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</si>
  <si>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</si>
  <si>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</si>
  <si>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</si>
  <si>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</si>
  <si>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</si>
  <si>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</si>
  <si>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</si>
  <si>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</si>
  <si>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</si>
  <si>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</si>
  <si>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</si>
  <si>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</si>
  <si>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</si>
  <si>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</si>
  <si>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</si>
  <si>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</si>
  <si>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</si>
  <si>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</si>
  <si>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</si>
  <si>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</si>
  <si>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</si>
  <si>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</si>
  <si>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</si>
  <si>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</si>
  <si>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</si>
  <si>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</si>
  <si>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</si>
  <si>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</si>
  <si>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</si>
  <si>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</si>
  <si>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</si>
  <si>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</si>
  <si>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</si>
  <si>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</si>
  <si>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</si>
  <si>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</si>
  <si>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</si>
  <si>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</si>
  <si>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</si>
  <si>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</si>
  <si>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</si>
  <si>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</si>
  <si>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</si>
  <si>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</si>
  <si>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</si>
  <si>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</si>
  <si>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</si>
  <si>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</si>
  <si>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</si>
  <si>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</si>
  <si>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</si>
  <si>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</si>
  <si>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</si>
  <si>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</si>
  <si>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</si>
  <si>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</si>
  <si>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</si>
  <si>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</si>
  <si>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</si>
  <si>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</si>
  <si>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</si>
  <si>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</si>
  <si>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</si>
  <si>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</si>
  <si>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</si>
  <si>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</si>
  <si>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</si>
  <si>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</si>
  <si>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</si>
  <si>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</si>
  <si>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</si>
  <si>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</si>
  <si>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</si>
  <si>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</si>
  <si>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</si>
  <si>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</si>
  <si>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</si>
  <si>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</si>
  <si>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</si>
  <si>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</si>
  <si>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</si>
  <si>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</si>
  <si>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</si>
  <si>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</si>
  <si>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</si>
  <si>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</si>
  <si>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</si>
  <si>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</si>
  <si>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</si>
  <si>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</si>
  <si>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</si>
  <si>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</si>
  <si>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</si>
  <si>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</si>
  <si>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</si>
  <si>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</si>
  <si>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</si>
  <si>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</si>
  <si>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</si>
  <si>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</si>
  <si>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</si>
  <si>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</si>
  <si>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</si>
  <si>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</si>
  <si>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</si>
  <si>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</si>
  <si>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</si>
  <si>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</si>
  <si>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</si>
  <si>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</si>
  <si>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</si>
  <si>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</si>
  <si>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</si>
  <si>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</si>
  <si>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</si>
  <si>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</si>
  <si>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</si>
  <si>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</si>
  <si>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</si>
  <si>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</si>
  <si>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</si>
  <si>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</si>
  <si>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</si>
  <si>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</si>
  <si>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</si>
  <si>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</si>
  <si>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</si>
  <si>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</si>
  <si>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</si>
  <si>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</si>
  <si>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</si>
  <si>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</si>
  <si>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</si>
  <si>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</si>
  <si>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</si>
  <si>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</si>
  <si>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</si>
  <si>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</si>
  <si>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</si>
  <si>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</si>
  <si>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</si>
  <si>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</si>
  <si>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</si>
  <si>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</si>
  <si>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</si>
  <si>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</si>
  <si>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</si>
  <si>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</si>
  <si>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</si>
  <si>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</si>
  <si>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</si>
  <si>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</si>
  <si>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</si>
  <si>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</si>
  <si>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</si>
  <si>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</si>
  <si>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</si>
  <si>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</si>
  <si>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</si>
  <si>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</si>
  <si>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</si>
  <si>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</si>
  <si>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</si>
  <si>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</si>
  <si>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</si>
  <si>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</si>
  <si>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</si>
  <si>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</si>
  <si>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</si>
  <si>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</si>
  <si>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</si>
  <si>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</si>
  <si>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</si>
  <si>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</si>
  <si>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</si>
  <si>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</si>
  <si>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</si>
  <si>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</si>
  <si>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</si>
  <si>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</si>
  <si>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</si>
  <si>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</si>
  <si>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</si>
  <si>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</si>
  <si>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</si>
  <si>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</si>
  <si>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</si>
  <si>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</si>
  <si>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</si>
  <si>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</si>
  <si>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</si>
  <si>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</si>
  <si>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</si>
  <si>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</si>
  <si>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</si>
  <si>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</si>
  <si>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</si>
  <si>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</si>
  <si>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</si>
  <si>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</si>
  <si>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</si>
  <si>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</si>
  <si>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</si>
  <si>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</si>
  <si>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</si>
  <si>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</si>
  <si>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</si>
  <si>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</si>
  <si>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</si>
  <si>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</si>
  <si>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</si>
  <si>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</si>
  <si>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</si>
  <si>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</si>
  <si>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</si>
  <si>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</si>
  <si>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</si>
  <si>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</si>
  <si>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</si>
  <si>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</si>
  <si>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</si>
  <si>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</si>
  <si>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</si>
  <si>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</si>
  <si>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</si>
  <si>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</si>
  <si>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</si>
  <si>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</si>
  <si>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</si>
  <si>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</si>
  <si>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</si>
  <si>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</si>
  <si>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</si>
  <si>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</si>
  <si>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</si>
  <si>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</si>
  <si>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</si>
  <si>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</si>
  <si>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</si>
  <si>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</si>
  <si>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</si>
  <si>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</si>
  <si>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</si>
  <si>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</si>
  <si>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</si>
  <si>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</si>
  <si>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</si>
  <si>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</si>
  <si>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</si>
  <si>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</si>
  <si>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</si>
  <si>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</si>
  <si>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</si>
  <si>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</si>
  <si>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</si>
  <si>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</si>
  <si>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</si>
  <si>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</si>
  <si>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</si>
  <si>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</si>
  <si>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</si>
  <si>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</si>
  <si>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</si>
  <si>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</si>
  <si>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</si>
  <si>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</si>
  <si>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</si>
  <si>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</si>
  <si>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</si>
  <si>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</si>
  <si>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</si>
  <si>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</si>
  <si>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</si>
  <si>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</si>
  <si>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</si>
  <si>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</si>
  <si>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</si>
  <si>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</si>
  <si>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</si>
  <si>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</si>
  <si>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</si>
  <si>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</si>
  <si>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</si>
  <si>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</si>
  <si>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</si>
  <si>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</si>
  <si>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</si>
  <si>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</si>
  <si>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</si>
  <si>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</si>
  <si>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</si>
  <si>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</si>
  <si>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</si>
  <si>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</si>
  <si>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</si>
  <si>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</si>
  <si>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</si>
  <si>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</si>
  <si>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</si>
  <si>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</si>
  <si>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</si>
  <si>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</si>
  <si>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</si>
  <si>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</si>
  <si>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</si>
  <si>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</si>
  <si>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</si>
  <si>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</si>
  <si>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</si>
  <si>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</si>
  <si>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</si>
  <si>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</si>
  <si>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</si>
  <si>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</si>
  <si>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</si>
  <si>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</si>
  <si>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</si>
  <si>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</si>
  <si>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</si>
  <si>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</si>
  <si>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</si>
  <si>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</si>
  <si>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</si>
  <si>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</si>
  <si>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</si>
  <si>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</si>
  <si>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</si>
  <si>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</si>
  <si>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</si>
  <si>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</si>
  <si>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</si>
  <si>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</si>
  <si>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</si>
  <si>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</si>
  <si>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</si>
  <si>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</si>
  <si>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</si>
  <si>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</si>
  <si>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</si>
  <si>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</si>
  <si>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</si>
  <si>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</si>
  <si>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</si>
  <si>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</si>
  <si>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</si>
  <si>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</si>
  <si>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</si>
  <si>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</si>
  <si>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</si>
  <si>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</si>
  <si>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</si>
  <si>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</si>
  <si>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</si>
  <si>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</si>
  <si>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</si>
  <si>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</si>
  <si>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</si>
  <si>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</si>
  <si>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</si>
  <si>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</si>
  <si>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</si>
  <si>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</si>
  <si>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</si>
  <si>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</si>
  <si>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</si>
  <si>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</si>
  <si>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</si>
  <si>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</si>
  <si>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</si>
  <si>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</si>
  <si>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</si>
  <si>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</si>
  <si>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</si>
  <si>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</si>
  <si>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</si>
  <si>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</si>
  <si>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</si>
  <si>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</si>
  <si>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</si>
  <si>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</si>
  <si>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</si>
  <si>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</si>
  <si>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</si>
  <si>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</si>
  <si>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</si>
  <si>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</si>
  <si>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</si>
  <si>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</si>
  <si>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</si>
  <si>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</si>
  <si>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</si>
  <si>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</si>
  <si>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</si>
  <si>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</si>
  <si>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</si>
  <si>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</si>
  <si>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</si>
  <si>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</si>
  <si>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</si>
  <si>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</si>
  <si>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</si>
  <si>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</si>
  <si>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</si>
  <si>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</si>
  <si>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</si>
  <si>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</si>
  <si>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</si>
  <si>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</si>
  <si>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</si>
  <si>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</si>
  <si>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</si>
  <si>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</si>
  <si>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</si>
  <si>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</si>
  <si>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</si>
  <si>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</si>
  <si>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</si>
  <si>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</si>
  <si>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</si>
  <si>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</si>
  <si>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</si>
  <si>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</si>
  <si>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</si>
  <si>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</si>
  <si>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</si>
  <si>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</si>
  <si>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</si>
  <si>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</si>
  <si>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</si>
  <si>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</si>
  <si>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</si>
  <si>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</si>
  <si>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</si>
  <si>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</si>
  <si>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</si>
  <si>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</si>
  <si>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</si>
  <si>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</si>
  <si>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</si>
  <si>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</si>
  <si>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</si>
  <si>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</si>
  <si>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</si>
  <si>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</si>
  <si>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</si>
  <si>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</si>
  <si>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</si>
  <si>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</si>
  <si>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</si>
  <si>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</si>
  <si>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</si>
  <si>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</si>
  <si>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</si>
  <si>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</si>
  <si>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</si>
  <si>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</si>
  <si>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</si>
  <si>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</si>
  <si>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</si>
  <si>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</si>
  <si>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</si>
  <si>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</si>
  <si>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</si>
  <si>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</si>
  <si>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</si>
  <si>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</si>
  <si>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</si>
  <si>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</si>
  <si>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</si>
  <si>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</si>
  <si>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</si>
  <si>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</si>
  <si>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</si>
  <si>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</si>
  <si>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</si>
  <si>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</si>
  <si>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</si>
  <si>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</si>
  <si>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</si>
  <si>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</si>
  <si>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</si>
  <si>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</si>
  <si>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</si>
  <si>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</si>
  <si>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</si>
  <si>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</si>
  <si>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</si>
  <si>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</si>
  <si>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</si>
  <si>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</si>
  <si>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</si>
  <si>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</si>
  <si>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</si>
  <si>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</si>
  <si>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</si>
  <si>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</si>
  <si>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</si>
  <si>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</si>
  <si>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</si>
  <si>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</si>
  <si>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</si>
  <si>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</si>
  <si>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</si>
  <si>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</si>
  <si>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</si>
  <si>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</si>
  <si>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</si>
  <si>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</si>
  <si>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</si>
  <si>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</si>
  <si>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</si>
  <si>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</si>
  <si>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</si>
  <si>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</si>
  <si>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</si>
  <si>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</si>
  <si>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</si>
  <si>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</si>
  <si>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</si>
  <si>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</si>
  <si>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</si>
  <si>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</si>
  <si>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</si>
  <si>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</si>
  <si>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</si>
  <si>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</si>
  <si>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</si>
  <si>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</si>
  <si>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</si>
  <si>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</si>
  <si>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</si>
  <si>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</si>
  <si>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</si>
  <si>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</si>
  <si>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</si>
  <si>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</si>
  <si>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</si>
  <si>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</si>
  <si>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</si>
  <si>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</si>
  <si>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</si>
  <si>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</si>
  <si>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</si>
  <si>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</si>
  <si>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</si>
  <si>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</si>
  <si>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</si>
  <si>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</si>
  <si>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</si>
  <si>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</si>
  <si>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</si>
  <si>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</si>
  <si>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</si>
  <si>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</si>
  <si>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</si>
  <si>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</si>
  <si>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</si>
  <si>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</si>
  <si>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</si>
  <si>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</si>
  <si>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</si>
  <si>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</si>
  <si>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</si>
  <si>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</si>
  <si>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</si>
  <si>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</si>
  <si>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</si>
  <si>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</si>
  <si>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</si>
  <si>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</si>
  <si>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</si>
  <si>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</si>
  <si>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</si>
  <si>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</si>
  <si>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</si>
  <si>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</si>
  <si>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</si>
  <si>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</si>
  <si>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</si>
  <si>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</si>
  <si>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</si>
  <si>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</si>
  <si>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</si>
  <si>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</si>
  <si>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</si>
  <si>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</si>
  <si>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</si>
  <si>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</si>
  <si>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</si>
  <si>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</si>
  <si>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</si>
  <si>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</si>
  <si>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</si>
  <si>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</si>
  <si>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</si>
  <si>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</si>
  <si>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</si>
  <si>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</si>
  <si>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</si>
  <si>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</si>
  <si>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</si>
  <si>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</si>
  <si>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</si>
  <si>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</si>
  <si>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</si>
  <si>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</si>
  <si>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</si>
  <si>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</si>
  <si>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</si>
  <si>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</si>
  <si>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</si>
  <si>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</si>
  <si>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</si>
  <si>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</si>
  <si>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</si>
  <si>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</si>
  <si>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</si>
  <si>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</si>
  <si>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</si>
  <si>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</si>
  <si>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</si>
  <si>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</si>
  <si>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</si>
  <si>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</si>
  <si>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</si>
  <si>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</si>
  <si>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</si>
  <si>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</si>
  <si>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</si>
  <si>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</si>
  <si>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</si>
  <si>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</si>
  <si>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</si>
  <si>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</si>
  <si>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</si>
  <si>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</si>
  <si>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</si>
  <si>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</si>
  <si>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</si>
  <si>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</si>
  <si>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</si>
  <si>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</si>
  <si>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</si>
  <si>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</si>
  <si>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</si>
  <si>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</si>
  <si>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</si>
  <si>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</si>
  <si>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</si>
  <si>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</si>
  <si>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</si>
  <si>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</si>
  <si>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</si>
  <si>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</si>
  <si>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</si>
  <si>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</si>
  <si>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</si>
  <si>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</si>
  <si>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</si>
  <si>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</si>
  <si>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</si>
  <si>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</si>
  <si>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</si>
  <si>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</si>
  <si>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</si>
  <si>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</si>
  <si>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</si>
  <si>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</si>
  <si>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</si>
  <si>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</si>
  <si>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</si>
  <si>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</si>
  <si>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</si>
  <si>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</si>
  <si>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</si>
  <si>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</si>
  <si>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</si>
  <si>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</si>
  <si>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</si>
  <si>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</si>
  <si>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</si>
  <si>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</si>
  <si>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</si>
  <si>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</si>
  <si>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</si>
  <si>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</si>
  <si>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</si>
  <si>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</si>
  <si>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</si>
  <si>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</si>
  <si>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</si>
  <si>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</si>
  <si>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</si>
  <si>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</si>
  <si>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</si>
  <si>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</si>
  <si>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</si>
  <si>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</si>
  <si>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</si>
  <si>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</si>
  <si>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</si>
  <si>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</si>
  <si>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</si>
  <si>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</si>
  <si>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</si>
  <si>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</si>
  <si>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</si>
  <si>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</si>
  <si>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</si>
  <si>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</si>
  <si>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</si>
  <si>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</si>
  <si>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</si>
  <si>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</si>
  <si>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</si>
  <si>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</si>
  <si>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</si>
  <si>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</si>
  <si>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</si>
  <si>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</si>
  <si>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</si>
  <si>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</si>
  <si>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</si>
  <si>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</si>
  <si>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</si>
  <si>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</si>
  <si>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</si>
  <si>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</si>
  <si>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</si>
  <si>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</si>
  <si>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</si>
  <si>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</si>
  <si>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</si>
  <si>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</si>
  <si>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</si>
  <si>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</si>
  <si>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</si>
  <si>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</si>
  <si>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</si>
  <si>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</si>
  <si>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</si>
  <si>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</si>
  <si>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</si>
  <si>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</si>
  <si>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</si>
  <si>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</si>
  <si>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</si>
  <si>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</si>
  <si>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</si>
  <si>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</si>
  <si>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</si>
  <si>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</si>
  <si>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</si>
  <si>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</si>
  <si>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</si>
  <si>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</si>
  <si>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</si>
  <si>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</si>
  <si>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</si>
  <si>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</si>
  <si>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</si>
  <si>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</si>
  <si>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</si>
  <si>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</si>
  <si>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</si>
  <si>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</si>
  <si>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</si>
  <si>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</si>
  <si>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</si>
  <si>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</si>
  <si>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</si>
  <si>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</si>
  <si>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</si>
  <si>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</si>
  <si>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</si>
  <si>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</si>
  <si>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</si>
  <si>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</si>
  <si>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</si>
  <si>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</si>
  <si>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</si>
  <si>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</si>
  <si>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</si>
  <si>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</si>
  <si>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</si>
  <si>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</si>
  <si>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</si>
  <si>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</si>
  <si>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</si>
  <si>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</si>
  <si>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</si>
  <si>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</si>
  <si>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</si>
  <si>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</si>
  <si>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</si>
  <si>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</si>
  <si>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</si>
  <si>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</si>
  <si>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</si>
  <si>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</si>
  <si>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</si>
  <si>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</si>
  <si>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</si>
  <si>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</si>
  <si>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</si>
  <si>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</si>
  <si>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</si>
  <si>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</si>
  <si>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</si>
  <si>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</si>
  <si>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</si>
  <si>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</si>
  <si>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</si>
  <si>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</si>
  <si>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</si>
  <si>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</si>
  <si>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</si>
  <si>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</si>
  <si>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</si>
  <si>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</si>
  <si>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</si>
  <si>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</si>
  <si>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</si>
  <si>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</si>
  <si>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</si>
  <si>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</si>
  <si>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</si>
  <si>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</si>
  <si>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</si>
  <si>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</si>
  <si>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</si>
  <si>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</si>
  <si>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</si>
  <si>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</si>
  <si>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</si>
  <si>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</si>
  <si>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</si>
  <si>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</si>
  <si>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</si>
  <si>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</si>
  <si>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</si>
  <si>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</si>
  <si>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</si>
  <si>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</si>
  <si>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</si>
  <si>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</si>
  <si>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</si>
  <si>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</si>
  <si>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</si>
  <si>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</si>
  <si>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</si>
  <si>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</si>
  <si>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</si>
  <si>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</si>
  <si>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</si>
  <si>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</si>
  <si>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</si>
  <si>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</si>
  <si>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</si>
  <si>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</si>
  <si>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</si>
  <si>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</si>
  <si>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</si>
  <si>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</si>
  <si>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</si>
  <si>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</si>
  <si>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</si>
  <si>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</si>
  <si>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</si>
  <si>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</si>
  <si>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</si>
  <si>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</si>
  <si>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</si>
  <si>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</si>
  <si>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</si>
  <si>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</si>
  <si>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</si>
  <si>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</si>
  <si>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</si>
  <si>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</si>
  <si>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</si>
  <si>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</si>
  <si>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</si>
  <si>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</si>
  <si>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</si>
  <si>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</si>
  <si>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</si>
  <si>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</si>
  <si>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</si>
  <si>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</si>
  <si>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</si>
  <si>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</si>
  <si>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</si>
  <si>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</si>
  <si>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</si>
  <si>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</si>
  <si>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</si>
  <si>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</si>
  <si>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</si>
  <si>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</si>
  <si>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</si>
  <si>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</si>
  <si>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</si>
  <si>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</si>
  <si>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</si>
  <si>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</si>
  <si>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</si>
  <si>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</si>
  <si>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</si>
  <si>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</si>
  <si>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</si>
  <si>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</si>
  <si>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</si>
  <si>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</si>
  <si>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</si>
  <si>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</si>
  <si>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</si>
  <si>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</si>
  <si>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</si>
  <si>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</si>
  <si>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</si>
  <si>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</si>
  <si>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</si>
  <si>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</si>
  <si>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</si>
  <si>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</si>
  <si>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</si>
  <si>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</si>
  <si>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</si>
  <si>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</si>
  <si>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</si>
  <si>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</si>
  <si>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</si>
  <si>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</si>
  <si>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</si>
  <si>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</si>
  <si>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</si>
  <si>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</si>
  <si>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</si>
  <si>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</si>
  <si>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</si>
  <si>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</si>
  <si>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</si>
  <si>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</si>
  <si>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</si>
  <si>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</si>
  <si>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</si>
  <si>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</si>
  <si>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</si>
  <si>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</si>
  <si>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</si>
  <si>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</si>
  <si>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</si>
  <si>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</si>
  <si>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</si>
  <si>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</si>
  <si>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</si>
  <si>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</si>
  <si>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</si>
  <si>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</si>
  <si>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</si>
  <si>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</si>
  <si>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</si>
  <si>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</si>
  <si>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</si>
  <si>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</si>
  <si>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</si>
  <si>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</si>
  <si>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</si>
  <si>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</si>
  <si>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</si>
  <si>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</si>
  <si>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</si>
  <si>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</si>
  <si>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</si>
  <si>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</si>
  <si>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</si>
  <si>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</si>
  <si>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</si>
  <si>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</si>
  <si>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</si>
  <si>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</si>
  <si>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</si>
  <si>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</si>
  <si>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</si>
  <si>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</si>
  <si>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</si>
  <si>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</si>
  <si>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</si>
  <si>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</si>
  <si>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</si>
  <si>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</si>
  <si>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</si>
  <si>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</si>
  <si>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</si>
  <si>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</si>
  <si>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</si>
  <si>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</si>
  <si>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</si>
  <si>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</si>
  <si>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</si>
  <si>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</si>
  <si>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</si>
  <si>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</si>
  <si>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</si>
  <si>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</si>
  <si>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</si>
  <si>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</si>
  <si>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</si>
  <si>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</si>
  <si>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</si>
  <si>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</si>
  <si>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</si>
  <si>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</si>
  <si>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</si>
  <si>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</si>
  <si>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</si>
  <si>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</si>
  <si>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</si>
  <si>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</si>
  <si>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</si>
  <si>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</si>
  <si>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</si>
  <si>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</si>
  <si>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</si>
  <si>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</si>
  <si>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</si>
  <si>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</si>
  <si>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</si>
  <si>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</si>
  <si>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</si>
  <si>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</si>
  <si>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</si>
  <si>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</si>
  <si>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</si>
  <si>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</si>
  <si>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</si>
  <si>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</si>
  <si>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</si>
  <si>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</si>
  <si>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</si>
  <si>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</si>
  <si>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</si>
  <si>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</si>
  <si>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</si>
  <si>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</si>
  <si>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</si>
  <si>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</si>
  <si>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</si>
  <si>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</si>
  <si>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</si>
  <si>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</si>
  <si>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</si>
  <si>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</si>
  <si>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</si>
  <si>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</si>
  <si>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</si>
  <si>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</si>
  <si>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</si>
  <si>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</si>
  <si>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</si>
  <si>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</si>
  <si>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</si>
  <si>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</si>
  <si>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</si>
  <si>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</si>
  <si>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</si>
  <si>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</si>
  <si>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</si>
  <si>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</si>
  <si>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</si>
  <si>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</si>
  <si>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</si>
  <si>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</si>
  <si>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</si>
  <si>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</si>
  <si>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</si>
  <si>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</si>
  <si>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</si>
  <si>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</si>
  <si>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</si>
  <si>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</si>
  <si>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</si>
  <si>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</si>
  <si>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</si>
  <si>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</si>
  <si>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</si>
  <si>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</si>
  <si>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</si>
  <si>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</si>
  <si>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</si>
  <si>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</si>
  <si>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</si>
  <si>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</si>
  <si>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</si>
  <si>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</si>
  <si>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</si>
  <si>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</si>
  <si>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</si>
  <si>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</si>
  <si>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</si>
  <si>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</si>
  <si>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</si>
  <si>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</si>
  <si>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</si>
  <si>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</si>
  <si>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</si>
  <si>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</si>
  <si>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</si>
  <si>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</si>
  <si>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</si>
  <si>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</si>
  <si>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</si>
  <si>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</si>
  <si>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</si>
  <si>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</si>
  <si>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</si>
  <si>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</si>
  <si>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</si>
  <si>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</si>
  <si>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</si>
  <si>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</si>
  <si>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</si>
  <si>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</si>
  <si>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</si>
  <si>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</si>
  <si>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</si>
  <si>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</si>
  <si>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</si>
  <si>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</si>
  <si>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</si>
  <si>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</si>
  <si>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</si>
  <si>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</si>
  <si>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</si>
  <si>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</si>
  <si>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</si>
  <si>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</si>
  <si>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</si>
  <si>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</si>
  <si>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</si>
  <si>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</si>
  <si>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</si>
  <si>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</si>
  <si>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</si>
  <si>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</si>
  <si>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</si>
  <si>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</si>
  <si>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</si>
  <si>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</si>
  <si>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</si>
  <si>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</si>
  <si>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</si>
  <si>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</si>
  <si>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</si>
  <si>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</si>
  <si>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</si>
  <si>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</si>
  <si>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</si>
  <si>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</si>
  <si>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</si>
  <si>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</si>
  <si>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</si>
  <si>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</si>
  <si>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</si>
  <si>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</si>
  <si>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</si>
  <si>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</si>
  <si>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</si>
  <si>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</si>
  <si>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</si>
  <si>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</si>
  <si>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</si>
  <si>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</si>
  <si>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</si>
  <si>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</si>
  <si>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</si>
  <si>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</si>
  <si>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</si>
  <si>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</si>
  <si>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</si>
  <si>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</si>
  <si>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</si>
  <si>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</si>
  <si>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</si>
  <si>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</si>
  <si>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</si>
  <si>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</si>
  <si>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</si>
  <si>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</si>
  <si>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</si>
  <si>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</si>
  <si>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</si>
  <si>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</si>
  <si>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</si>
  <si>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</si>
  <si>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</si>
  <si>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</si>
  <si>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</si>
  <si>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</si>
  <si>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</si>
  <si>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</si>
  <si>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</si>
  <si>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</si>
  <si>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</si>
  <si>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</si>
  <si>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</si>
  <si>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</si>
  <si>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</si>
  <si>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</si>
  <si>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</si>
  <si>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</si>
  <si>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</si>
  <si>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</si>
  <si>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</si>
  <si>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</si>
  <si>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</si>
  <si>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</si>
  <si>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</si>
  <si>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</si>
  <si>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</si>
  <si>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</si>
  <si>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</si>
  <si>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</si>
  <si>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</si>
  <si>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</si>
  <si>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</si>
  <si>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</si>
  <si>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</si>
  <si>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</si>
  <si>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</si>
  <si>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</si>
  <si>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</si>
  <si>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</si>
  <si>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</si>
  <si>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</si>
  <si>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</si>
  <si>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</si>
  <si>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</si>
  <si>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</si>
  <si>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</si>
  <si>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</si>
  <si>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</si>
  <si>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</si>
  <si>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</si>
  <si>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</si>
  <si>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</si>
  <si>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</si>
  <si>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</si>
  <si>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</si>
  <si>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</si>
  <si>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</si>
  <si>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</si>
  <si>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</si>
  <si>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</si>
  <si>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</si>
  <si>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</si>
  <si>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</si>
  <si>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</si>
  <si>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</si>
  <si>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</si>
  <si>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</si>
  <si>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</si>
  <si>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</si>
  <si>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</si>
  <si>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</si>
  <si>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</si>
  <si>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</si>
  <si>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</si>
  <si>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</si>
  <si>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</si>
  <si>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</si>
  <si>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</si>
  <si>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</si>
  <si>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</si>
  <si>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</si>
  <si>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</si>
  <si>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</si>
  <si>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</si>
  <si>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</si>
  <si>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</si>
  <si>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</si>
  <si>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</si>
  <si>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</si>
  <si>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</si>
  <si>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</si>
  <si>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</si>
  <si>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</si>
  <si>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</si>
  <si>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</si>
  <si>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</si>
  <si>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</si>
  <si>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</si>
  <si>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</si>
  <si>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</si>
  <si>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</si>
  <si>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</si>
  <si>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</si>
  <si>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</si>
  <si>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</si>
  <si>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</si>
  <si>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</si>
  <si>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</si>
  <si>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</si>
  <si>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</si>
  <si>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</si>
  <si>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</si>
  <si>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</si>
  <si>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</si>
  <si>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</si>
  <si>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</si>
  <si>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</si>
  <si>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</si>
  <si>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</si>
  <si>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</si>
  <si>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</si>
  <si>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</si>
  <si>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</si>
  <si>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</si>
  <si>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</si>
  <si>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</si>
  <si>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</si>
  <si>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</si>
  <si>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</si>
  <si>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</si>
  <si>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</si>
  <si>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</si>
  <si>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</si>
  <si>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</si>
  <si>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</si>
  <si>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</si>
  <si>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</si>
  <si>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</si>
  <si>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</si>
  <si>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</si>
  <si>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</si>
  <si>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</si>
  <si>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</si>
  <si>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</si>
  <si>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</si>
  <si>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</si>
  <si>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</si>
  <si>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</si>
  <si>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</si>
  <si>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</si>
  <si>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</si>
  <si>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</si>
  <si>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</si>
  <si>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</si>
  <si>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</si>
  <si>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</si>
  <si>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</si>
  <si>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</si>
  <si>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</si>
  <si>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</si>
  <si>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</si>
  <si>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</si>
  <si>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</si>
  <si>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</si>
  <si>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</si>
  <si>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</si>
  <si>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</si>
  <si>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</si>
  <si>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</si>
  <si>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</si>
  <si>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</si>
  <si>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</si>
  <si>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</si>
  <si>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</si>
  <si>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</si>
  <si>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</si>
  <si>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</si>
  <si>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</si>
  <si>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</si>
  <si>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</si>
  <si>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</si>
  <si>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</si>
  <si>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</si>
  <si>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</si>
  <si>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</si>
  <si>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</si>
  <si>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</si>
  <si>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</si>
  <si>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</si>
  <si>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</si>
  <si>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</si>
  <si>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</si>
  <si>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</si>
  <si>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</si>
  <si>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</si>
  <si>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</si>
  <si>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</si>
  <si>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</si>
  <si>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</si>
  <si>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</si>
  <si>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</si>
  <si>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</si>
  <si>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</si>
  <si>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</si>
  <si>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</si>
  <si>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</si>
  <si>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</si>
  <si>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</si>
  <si>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</si>
  <si>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</si>
  <si>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</si>
  <si>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</si>
  <si>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</si>
  <si>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</si>
  <si>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</si>
  <si>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</si>
  <si>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</si>
  <si>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</si>
  <si>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</si>
  <si>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</si>
  <si>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</si>
  <si>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</si>
  <si>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</si>
  <si>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</si>
  <si>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</si>
  <si>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</si>
  <si>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</si>
  <si>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</si>
  <si>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</si>
  <si>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</si>
  <si>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</si>
  <si>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</si>
  <si>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</si>
  <si>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</si>
  <si>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</si>
  <si>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</si>
  <si>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</si>
  <si>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</si>
  <si>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</si>
  <si>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</si>
  <si>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</si>
  <si>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</si>
  <si>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</si>
  <si>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</si>
  <si>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</si>
  <si>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</si>
  <si>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</si>
  <si>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</si>
  <si>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</si>
  <si>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</si>
  <si>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</si>
  <si>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</si>
  <si>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</si>
  <si>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</si>
  <si>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</si>
  <si>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</si>
  <si>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</si>
  <si>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</si>
  <si>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</si>
  <si>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</si>
  <si>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</si>
  <si>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</si>
  <si>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</si>
  <si>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</si>
  <si>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</si>
  <si>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</si>
  <si>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</si>
  <si>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</si>
  <si>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</si>
  <si>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</si>
  <si>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</si>
  <si>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</si>
  <si>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</si>
  <si>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</si>
  <si>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</si>
  <si>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</si>
  <si>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</si>
  <si>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</si>
  <si>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</si>
  <si>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</si>
  <si>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</si>
  <si>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</si>
  <si>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</si>
  <si>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</si>
  <si>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</si>
  <si>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</si>
  <si>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</si>
  <si>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</si>
  <si>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</si>
  <si>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</si>
  <si>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</si>
  <si>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</si>
  <si>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</si>
  <si>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</si>
  <si>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</si>
  <si>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</si>
  <si>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</si>
  <si>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</si>
  <si>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</si>
  <si>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</si>
  <si>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</si>
  <si>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</si>
  <si>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</si>
  <si>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</si>
  <si>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</si>
  <si>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</si>
  <si>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</si>
  <si>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</si>
  <si>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</si>
  <si>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</si>
  <si>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</si>
  <si>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</si>
  <si>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</si>
  <si>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</si>
  <si>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</si>
  <si>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</si>
  <si>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</si>
  <si>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</si>
  <si>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</si>
  <si>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</si>
  <si>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</si>
  <si>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</si>
  <si>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</si>
  <si>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</si>
  <si>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</si>
  <si>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</si>
  <si>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</si>
  <si>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</si>
  <si>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</si>
  <si>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</si>
  <si>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</si>
  <si>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</si>
  <si>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</si>
  <si>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</si>
  <si>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</si>
  <si>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</si>
  <si>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</si>
  <si>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</si>
  <si>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</si>
  <si>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</si>
  <si>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</si>
  <si>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</si>
  <si>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</si>
  <si>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</si>
  <si>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</si>
  <si>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</si>
  <si>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</si>
  <si>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</si>
  <si>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</si>
  <si>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</si>
  <si>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</si>
  <si>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</si>
  <si>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</si>
  <si>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</si>
  <si>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</si>
  <si>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</si>
  <si>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</si>
  <si>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</si>
  <si>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</si>
  <si>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</si>
  <si>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</si>
  <si>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</si>
  <si>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</si>
  <si>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</si>
  <si>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</si>
  <si>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</si>
  <si>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</si>
  <si>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</si>
  <si>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</si>
  <si>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</si>
  <si>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</si>
  <si>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</si>
  <si>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</si>
  <si>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</si>
  <si>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</si>
  <si>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</si>
  <si>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</si>
  <si>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</si>
  <si>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</si>
  <si>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</si>
  <si>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</si>
  <si>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</si>
  <si>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</si>
  <si>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</si>
  <si>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</si>
  <si>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</si>
  <si>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</si>
  <si>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</si>
  <si>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</si>
  <si>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</si>
  <si>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</si>
  <si>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</si>
  <si>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</si>
  <si>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</si>
  <si>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</si>
  <si>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</si>
  <si>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</si>
  <si>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</si>
  <si>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</si>
  <si>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</si>
  <si>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</si>
  <si>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</si>
  <si>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</si>
  <si>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</si>
  <si>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</si>
  <si>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</si>
  <si>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</si>
  <si>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</si>
  <si>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</si>
  <si>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</si>
  <si>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</si>
  <si>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</si>
  <si>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</si>
  <si>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</si>
  <si>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</si>
  <si>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</si>
  <si>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</si>
  <si>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</si>
  <si>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</si>
  <si>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</si>
  <si>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</si>
  <si>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</si>
  <si>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</si>
  <si>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</si>
  <si>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</si>
  <si>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</si>
  <si>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</si>
  <si>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</si>
  <si>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</si>
  <si>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</si>
  <si>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</si>
  <si>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</si>
  <si>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</si>
  <si>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</si>
  <si>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</si>
  <si>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</si>
  <si>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</si>
  <si>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</si>
  <si>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</si>
  <si>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</si>
  <si>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</si>
  <si>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</si>
  <si>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</si>
  <si>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</si>
  <si>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</si>
  <si>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</si>
  <si>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</si>
  <si>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</si>
  <si>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</si>
  <si>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</si>
  <si>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</si>
  <si>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</si>
  <si>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</si>
  <si>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</si>
  <si>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</si>
  <si>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</si>
  <si>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</si>
  <si>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</si>
  <si>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</si>
  <si>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</si>
  <si>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</si>
  <si>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</si>
  <si>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</si>
  <si>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</si>
  <si>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</si>
  <si>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</si>
  <si>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</si>
  <si>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</si>
  <si>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</si>
  <si>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</si>
  <si>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</si>
  <si>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</si>
  <si>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</si>
  <si>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</si>
  <si>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</si>
  <si>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</si>
  <si>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</si>
  <si>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</si>
  <si>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</si>
  <si>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</si>
  <si>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</si>
  <si>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</si>
  <si>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</si>
  <si>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</si>
  <si>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</si>
  <si>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</si>
  <si>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</si>
  <si>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</si>
  <si>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</si>
  <si>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</si>
  <si>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</si>
  <si>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</si>
  <si>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</si>
  <si>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</si>
  <si>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</si>
  <si>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</si>
  <si>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</si>
  <si>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</si>
  <si>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</si>
  <si>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</si>
  <si>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</si>
  <si>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</si>
  <si>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</si>
  <si>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</si>
  <si>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</si>
  <si>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</si>
  <si>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</si>
  <si>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</si>
  <si>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</si>
  <si>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</si>
  <si>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</si>
  <si>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</si>
  <si>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</si>
  <si>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</si>
  <si>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</si>
  <si>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</si>
  <si>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</si>
  <si>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</si>
  <si>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</si>
  <si>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</si>
  <si>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</si>
  <si>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</si>
  <si>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</si>
  <si>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</si>
  <si>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</si>
  <si>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</si>
  <si>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</si>
  <si>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</si>
  <si>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</si>
  <si>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</si>
  <si>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</si>
  <si>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</si>
  <si>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</si>
  <si>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</si>
  <si>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</si>
  <si>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</si>
  <si>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</si>
  <si>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</si>
  <si>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</si>
  <si>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</si>
  <si>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</si>
  <si>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</si>
  <si>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</si>
  <si>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</si>
  <si>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</si>
  <si>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</si>
  <si>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</si>
  <si>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</si>
  <si>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</si>
  <si>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</si>
  <si>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</si>
  <si>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</si>
  <si>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</si>
  <si>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</si>
  <si>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</si>
  <si>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</si>
  <si>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</si>
  <si>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</si>
  <si>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</si>
  <si>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</si>
  <si>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</si>
  <si>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</si>
  <si>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</si>
  <si>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</si>
  <si>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</si>
  <si>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</si>
  <si>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</si>
  <si>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</si>
  <si>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</si>
  <si>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</si>
  <si>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</si>
  <si>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</si>
  <si>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</si>
  <si>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</si>
  <si>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</si>
  <si>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</si>
  <si>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</si>
  <si>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</si>
  <si>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</si>
  <si>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</si>
  <si>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</si>
  <si>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</si>
  <si>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</si>
  <si>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</si>
  <si>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</si>
  <si>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</si>
  <si>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</si>
  <si>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</si>
  <si>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</si>
  <si>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</si>
  <si>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</si>
  <si>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</si>
  <si>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</si>
  <si>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</si>
  <si>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</si>
  <si>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</si>
  <si>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</si>
  <si>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</si>
  <si>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</si>
  <si>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</si>
  <si>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</si>
  <si>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</si>
  <si>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</si>
  <si>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</si>
  <si>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</si>
  <si>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</si>
  <si>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</si>
  <si>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</si>
  <si>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</si>
  <si>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</si>
  <si>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</si>
  <si>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</si>
  <si>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</si>
  <si>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</si>
  <si>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</si>
  <si>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</si>
  <si>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</si>
  <si>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</si>
  <si>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</si>
  <si>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</si>
  <si>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</si>
  <si>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</si>
  <si>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</si>
  <si>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</si>
  <si>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</si>
  <si>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</si>
  <si>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</si>
  <si>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</si>
  <si>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</si>
  <si>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</si>
  <si>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</si>
  <si>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</si>
  <si>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</si>
  <si>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</si>
  <si>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</si>
  <si>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</si>
  <si>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</si>
  <si>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</si>
  <si>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</si>
  <si>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</si>
  <si>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</si>
  <si>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</si>
  <si>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</si>
  <si>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</si>
  <si>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</si>
  <si>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</si>
  <si>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</si>
  <si>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</si>
  <si>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</si>
  <si>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</si>
  <si>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</si>
  <si>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</si>
  <si>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</si>
  <si>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</si>
  <si>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</si>
  <si>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</si>
  <si>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</si>
  <si>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</si>
  <si>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</si>
  <si>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</si>
  <si>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</si>
  <si>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</si>
  <si>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</si>
  <si>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</si>
  <si>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</si>
  <si>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</si>
  <si>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</si>
  <si>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</si>
  <si>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</si>
  <si>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</si>
  <si>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</si>
  <si>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</si>
  <si>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</si>
  <si>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</si>
  <si>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</si>
  <si>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</si>
  <si>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</si>
  <si>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</si>
  <si>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</si>
  <si>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</si>
  <si>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</si>
  <si>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</si>
  <si>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</si>
  <si>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</si>
  <si>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</si>
  <si>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</si>
  <si>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</si>
  <si>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</si>
  <si>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</si>
  <si>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</si>
  <si>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</si>
  <si>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</si>
  <si>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</si>
  <si>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</si>
  <si>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</si>
  <si>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</si>
  <si>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</si>
  <si>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</si>
  <si>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</si>
  <si>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</si>
  <si>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</si>
  <si>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</si>
  <si>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</si>
  <si>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</si>
  <si>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</si>
  <si>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</si>
  <si>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</si>
  <si>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</si>
  <si>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</si>
  <si>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</si>
  <si>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</si>
  <si>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</si>
  <si>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</si>
  <si>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</si>
  <si>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</si>
  <si>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</si>
  <si>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</si>
  <si>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</si>
  <si>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</si>
  <si>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</si>
  <si>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</si>
  <si>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</si>
  <si>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</si>
  <si>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</si>
  <si>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</si>
  <si>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</si>
  <si>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</si>
  <si>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</si>
  <si>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</si>
  <si>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</si>
  <si>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</si>
  <si>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</si>
  <si>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</si>
  <si>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</si>
  <si>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</si>
  <si>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</si>
  <si>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</si>
  <si>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</si>
  <si>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</si>
  <si>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</si>
  <si>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</si>
  <si>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</si>
  <si>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</si>
  <si>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</si>
  <si>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</si>
  <si>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</si>
  <si>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</si>
  <si>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</si>
  <si>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</si>
  <si>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</si>
  <si>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</si>
  <si>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</si>
  <si>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</si>
  <si>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</si>
  <si>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</si>
  <si>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</si>
  <si>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</si>
  <si>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</si>
  <si>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</si>
  <si>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</si>
  <si>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</si>
  <si>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</si>
  <si>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</si>
  <si>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</si>
  <si>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</si>
  <si>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</si>
  <si>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</si>
  <si>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</si>
  <si>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</si>
  <si>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</si>
  <si>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</si>
  <si>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</si>
  <si>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</si>
  <si>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</si>
  <si>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</si>
  <si>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</si>
  <si>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</si>
  <si>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</si>
  <si>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</si>
  <si>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</si>
  <si>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</si>
  <si>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</si>
  <si>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</si>
  <si>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</si>
  <si>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</si>
  <si>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</si>
  <si>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</si>
  <si>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</si>
  <si>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</si>
  <si>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</si>
  <si>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</si>
  <si>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</si>
  <si>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</si>
  <si>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</si>
  <si>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</si>
  <si>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</si>
  <si>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</si>
  <si>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</si>
  <si>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</si>
  <si>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</si>
  <si>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</si>
  <si>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</si>
  <si>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</si>
  <si>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</si>
  <si>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</si>
  <si>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</si>
  <si>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</si>
  <si>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</si>
  <si>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</si>
  <si>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</si>
  <si>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</si>
  <si>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</si>
  <si>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</si>
  <si>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</si>
  <si>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</si>
  <si>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</si>
  <si>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</si>
  <si>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</si>
  <si>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</si>
  <si>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</si>
  <si>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</si>
  <si>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</si>
  <si>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</si>
  <si>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</si>
  <si>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</si>
  <si>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</si>
  <si>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</si>
  <si>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</si>
  <si>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</si>
  <si>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</si>
  <si>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</si>
  <si>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</si>
  <si>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</si>
  <si>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</si>
  <si>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</si>
  <si>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</si>
  <si>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</si>
  <si>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</si>
  <si>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</si>
  <si>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</si>
  <si>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</si>
  <si>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</si>
  <si>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</si>
  <si>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</si>
  <si>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</si>
  <si>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</si>
  <si>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</si>
  <si>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</si>
  <si>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</si>
  <si>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</si>
  <si>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</si>
  <si>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</si>
  <si>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</si>
  <si>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</si>
  <si>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</si>
  <si>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</si>
  <si>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</si>
  <si>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</si>
  <si>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</si>
  <si>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</si>
  <si>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</si>
  <si>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</si>
  <si>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</si>
  <si>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</si>
  <si>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</si>
  <si>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</si>
  <si>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</si>
  <si>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</si>
  <si>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</si>
  <si>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</si>
  <si>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</si>
  <si>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</si>
  <si>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</si>
  <si>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</si>
  <si>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</si>
  <si>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</si>
  <si>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</si>
  <si>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</si>
  <si>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</si>
  <si>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</si>
  <si>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</si>
  <si>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</si>
  <si>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</si>
  <si>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</si>
  <si>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</si>
  <si>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</si>
  <si>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</si>
  <si>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</si>
  <si>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</si>
  <si>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</si>
  <si>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</si>
  <si>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</si>
  <si>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</si>
  <si>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</si>
  <si>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</si>
  <si>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</si>
  <si>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</si>
  <si>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</si>
  <si>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</si>
  <si>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</si>
  <si>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</si>
  <si>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</si>
  <si>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</si>
  <si>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</si>
  <si>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</si>
  <si>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</si>
  <si>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</si>
  <si>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</si>
  <si>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</si>
  <si>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</si>
  <si>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</si>
  <si>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</si>
  <si>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</si>
  <si>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</si>
  <si>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</si>
  <si>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</si>
  <si>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</si>
  <si>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</si>
  <si>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</si>
  <si>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</si>
  <si>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</si>
  <si>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</si>
  <si>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</si>
  <si>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</si>
  <si>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</si>
  <si>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</si>
  <si>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</si>
  <si>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</si>
  <si>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</si>
  <si>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</si>
  <si>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</si>
  <si>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</si>
  <si>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</si>
  <si>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</si>
  <si>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</si>
  <si>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</si>
  <si>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</si>
  <si>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</si>
  <si>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</si>
  <si>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</si>
  <si>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</si>
  <si>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</si>
  <si>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</si>
  <si>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</si>
  <si>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</si>
  <si>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</si>
  <si>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</si>
  <si>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</si>
  <si>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</si>
  <si>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</si>
  <si>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</si>
  <si>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</si>
  <si>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</si>
  <si>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</si>
  <si>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</si>
  <si>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</si>
  <si>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</si>
  <si>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</si>
  <si>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</si>
  <si>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</si>
  <si>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</si>
  <si>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</si>
  <si>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</si>
  <si>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</si>
  <si>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</si>
  <si>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</si>
  <si>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</si>
  <si>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</si>
  <si>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</si>
  <si>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</si>
  <si>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</si>
  <si>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</si>
  <si>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</si>
  <si>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</si>
  <si>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</si>
  <si>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</si>
  <si>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</si>
  <si>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</si>
  <si>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</si>
  <si>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</si>
  <si>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</si>
  <si>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</si>
  <si>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</si>
  <si>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</si>
  <si>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</si>
  <si>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</si>
  <si>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</si>
  <si>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</si>
  <si>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</si>
  <si>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</si>
  <si>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</si>
  <si>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</si>
  <si>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</si>
  <si>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</si>
  <si>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</si>
  <si>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</si>
  <si>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</si>
  <si>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</si>
  <si>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</si>
  <si>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</si>
  <si>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</si>
  <si>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</si>
  <si>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</si>
  <si>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</si>
  <si>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</si>
  <si>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</si>
  <si>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</si>
  <si>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</si>
  <si>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</si>
  <si>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</si>
  <si>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</si>
  <si>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</si>
  <si>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</si>
  <si>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</si>
  <si>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</si>
  <si>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</si>
  <si>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</si>
  <si>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</si>
  <si>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</si>
  <si>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</si>
  <si>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</si>
  <si>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</si>
  <si>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</si>
  <si>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</si>
  <si>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</si>
  <si>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</si>
  <si>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</si>
  <si>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</si>
  <si>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</si>
  <si>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</si>
  <si>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</si>
  <si>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</si>
  <si>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</si>
  <si>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</si>
  <si>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</si>
  <si>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</si>
  <si>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</si>
  <si>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</si>
  <si>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</si>
  <si>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</si>
  <si>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</si>
  <si>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</si>
  <si>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</si>
  <si>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</si>
  <si>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</si>
  <si>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</si>
  <si>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</si>
  <si>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</si>
  <si>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</si>
  <si>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</si>
  <si>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</si>
  <si>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</si>
  <si>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</si>
  <si>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</si>
  <si>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</si>
  <si>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</si>
  <si>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</si>
  <si>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</si>
  <si>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</si>
  <si>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</si>
  <si>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</si>
  <si>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</si>
  <si>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</si>
  <si>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</si>
  <si>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</si>
  <si>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</si>
  <si>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</si>
  <si>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</si>
  <si>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</si>
  <si>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</si>
  <si>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</si>
  <si>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</si>
  <si>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</si>
  <si>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</si>
  <si>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</si>
  <si>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</si>
  <si>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</si>
  <si>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</si>
  <si>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</si>
  <si>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</si>
  <si>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</si>
  <si>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</si>
  <si>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</si>
  <si>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</si>
  <si>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</si>
  <si>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</si>
  <si>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</si>
  <si>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</si>
  <si>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</si>
  <si>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</si>
  <si>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</si>
  <si>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</si>
  <si>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</si>
  <si>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</si>
  <si>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</si>
  <si>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</si>
  <si>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</si>
  <si>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</si>
  <si>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</si>
  <si>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</si>
  <si>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</si>
  <si>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</si>
  <si>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</si>
  <si>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</si>
  <si>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</si>
  <si>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</si>
  <si>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</si>
  <si>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</si>
  <si>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</si>
  <si>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</si>
  <si>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</si>
  <si>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</si>
  <si>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</si>
  <si>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</si>
  <si>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</si>
  <si>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</si>
  <si>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</si>
  <si>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</si>
  <si>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</si>
  <si>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</si>
  <si>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</si>
  <si>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</si>
  <si>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</si>
  <si>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</si>
  <si>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</si>
  <si>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</si>
  <si>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</si>
  <si>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</si>
  <si>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</si>
  <si>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</si>
  <si>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</si>
  <si>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</si>
  <si>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</si>
  <si>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</si>
  <si>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</si>
  <si>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</si>
  <si>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</si>
  <si>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</si>
  <si>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</si>
  <si>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</si>
  <si>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</si>
  <si>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</si>
  <si>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</si>
  <si>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</si>
  <si>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</si>
  <si>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</si>
  <si>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</si>
  <si>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</si>
  <si>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</si>
  <si>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</si>
  <si>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</si>
  <si>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</si>
  <si>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</si>
  <si>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</si>
  <si>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</si>
  <si>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</si>
  <si>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</si>
  <si>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</si>
  <si>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</si>
  <si>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</si>
  <si>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</si>
  <si>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</si>
  <si>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</si>
  <si>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</si>
  <si>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</si>
  <si>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</si>
  <si>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</si>
  <si>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</si>
  <si>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</si>
  <si>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</si>
  <si>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</si>
  <si>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</si>
  <si>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</si>
  <si>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</si>
  <si>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</si>
  <si>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</si>
  <si>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</si>
  <si>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</si>
  <si>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</si>
  <si>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</si>
  <si>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</si>
  <si>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</si>
  <si>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</si>
  <si>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</si>
  <si>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</si>
  <si>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</si>
  <si>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</si>
  <si>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</si>
  <si>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</si>
  <si>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</si>
  <si>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</si>
  <si>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</si>
  <si>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</si>
  <si>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</si>
  <si>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</si>
  <si>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</si>
  <si>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</si>
  <si>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</si>
  <si>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</si>
  <si>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</si>
  <si>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</si>
  <si>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</si>
  <si>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</si>
  <si>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</si>
  <si>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</si>
  <si>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</si>
  <si>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</si>
  <si>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</si>
  <si>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</si>
  <si>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</si>
  <si>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</si>
  <si>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</si>
  <si>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</si>
  <si>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</si>
  <si>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</si>
  <si>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</si>
  <si>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</si>
  <si>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</si>
  <si>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</si>
  <si>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</si>
  <si>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</si>
  <si>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</si>
  <si>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</si>
  <si>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</si>
  <si>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</si>
  <si>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</si>
  <si>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</si>
  <si>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</si>
  <si>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</si>
  <si>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</si>
  <si>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</si>
  <si>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</si>
  <si>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</si>
  <si>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</si>
  <si>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</si>
  <si>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</si>
  <si>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</si>
  <si>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</si>
  <si>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</si>
  <si>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</si>
  <si>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</si>
  <si>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</si>
  <si>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</si>
  <si>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</si>
  <si>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</si>
  <si>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</si>
  <si>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</si>
  <si>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</si>
  <si>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</si>
  <si>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</si>
  <si>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</si>
  <si>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</si>
  <si>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</si>
  <si>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</si>
  <si>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</si>
  <si>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</si>
  <si>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</si>
  <si>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</si>
  <si>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</si>
  <si>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</si>
  <si>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</si>
  <si>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</si>
  <si>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</si>
  <si>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</si>
  <si>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</si>
  <si>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</si>
  <si>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</si>
  <si>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</si>
  <si>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</si>
  <si>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</si>
  <si>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</si>
  <si>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</si>
  <si>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</si>
  <si>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</si>
  <si>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</si>
  <si>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</si>
  <si>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</si>
  <si>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</si>
  <si>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</si>
  <si>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</si>
  <si>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</si>
  <si>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</si>
  <si>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</si>
  <si>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</si>
  <si>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</si>
  <si>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</si>
  <si>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</si>
  <si>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</si>
  <si>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</si>
  <si>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</si>
  <si>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</si>
  <si>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</si>
  <si>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</si>
  <si>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</si>
  <si>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</si>
  <si>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</si>
  <si>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</si>
  <si>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</si>
  <si>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</si>
  <si>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</si>
  <si>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</si>
  <si>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</si>
  <si>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</si>
  <si>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</si>
  <si>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</si>
  <si>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</si>
  <si>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</si>
  <si>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</si>
  <si>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</si>
  <si>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</si>
  <si>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</si>
  <si>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</si>
  <si>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</si>
  <si>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</si>
  <si>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</si>
  <si>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</si>
  <si>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</si>
  <si>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</si>
  <si>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</si>
  <si>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</si>
  <si>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</si>
  <si>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</si>
  <si>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</si>
  <si>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</si>
  <si>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</si>
  <si>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</si>
  <si>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</si>
  <si>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</si>
  <si>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</si>
  <si>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</si>
  <si>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</si>
  <si>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</si>
  <si>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</si>
  <si>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</si>
  <si>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</si>
  <si>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</si>
  <si>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</si>
  <si>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</si>
  <si>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</si>
  <si>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</si>
  <si>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</si>
  <si>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</si>
  <si>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</si>
  <si>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</si>
  <si>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</si>
  <si>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</si>
  <si>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</si>
  <si>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</si>
  <si>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</si>
  <si>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</si>
  <si>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</si>
  <si>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</si>
  <si>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</si>
  <si>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</si>
  <si>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</si>
  <si>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</si>
  <si>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</si>
  <si>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</si>
  <si>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</si>
  <si>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</si>
  <si>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</si>
  <si>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</si>
  <si>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</si>
  <si>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</si>
  <si>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</si>
  <si>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</si>
  <si>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</si>
  <si>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</si>
  <si>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</si>
  <si>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</si>
  <si>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</si>
  <si>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</si>
  <si>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</si>
  <si>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</si>
  <si>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</si>
  <si>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</si>
  <si>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</si>
  <si>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</si>
  <si>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</si>
  <si>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</si>
  <si>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</si>
  <si>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</si>
  <si>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</si>
  <si>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</si>
  <si>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</si>
  <si>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</si>
  <si>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</si>
  <si>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</si>
  <si>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</si>
  <si>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</si>
  <si>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</si>
  <si>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</si>
  <si>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</si>
  <si>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</si>
  <si>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</si>
  <si>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</si>
  <si>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</si>
  <si>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</si>
  <si>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</si>
  <si>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</si>
  <si>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</si>
  <si>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</si>
  <si>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</si>
  <si>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</si>
  <si>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</si>
  <si>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</si>
  <si>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</si>
  <si>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</si>
  <si>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</si>
  <si>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</si>
  <si>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</si>
  <si>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</si>
  <si>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</si>
  <si>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</si>
  <si>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</si>
  <si>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</si>
  <si>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</si>
  <si>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</si>
  <si>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</si>
  <si>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</si>
  <si>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</si>
  <si>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</si>
  <si>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</si>
  <si>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</si>
  <si>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</si>
  <si>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</si>
  <si>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</si>
  <si>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</si>
  <si>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</si>
  <si>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</si>
  <si>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</si>
  <si>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</si>
  <si>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</si>
  <si>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</si>
  <si>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</si>
  <si>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</si>
  <si>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</si>
  <si>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</si>
  <si>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</si>
  <si>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</si>
  <si>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</si>
  <si>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</si>
  <si>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</si>
  <si>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</si>
  <si>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</si>
  <si>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</si>
  <si>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</si>
  <si>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</si>
  <si>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</si>
  <si>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</si>
  <si>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</si>
  <si>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</si>
  <si>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</si>
  <si>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</si>
  <si>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</si>
  <si>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</si>
  <si>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</si>
  <si>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</si>
  <si>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</si>
  <si>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</si>
  <si>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</si>
  <si>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</si>
  <si>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</si>
  <si>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</si>
  <si>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</si>
  <si>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</si>
  <si>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</si>
  <si>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</si>
  <si>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</si>
  <si>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</si>
  <si>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</si>
  <si>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</si>
  <si>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</si>
  <si>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</si>
  <si>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</si>
  <si>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</si>
  <si>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</si>
  <si>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</si>
  <si>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</si>
  <si>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</si>
  <si>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</si>
  <si>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</si>
  <si>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</si>
  <si>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</si>
  <si>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</si>
  <si>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</si>
  <si>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</si>
  <si>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</si>
  <si>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</si>
  <si>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</si>
  <si>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</si>
  <si>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</si>
  <si>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</si>
  <si>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</si>
  <si>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</si>
  <si>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</si>
  <si>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</si>
  <si>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</si>
  <si>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</si>
  <si>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</si>
  <si>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</si>
  <si>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</si>
  <si>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</si>
  <si>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</si>
  <si>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</si>
  <si>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</si>
  <si>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</si>
  <si>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</si>
  <si>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</si>
  <si>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</si>
  <si>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</si>
  <si>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</si>
  <si>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</si>
  <si>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</si>
  <si>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</si>
  <si>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</si>
  <si>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</si>
  <si>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</si>
  <si>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</si>
  <si>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</si>
  <si>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</si>
  <si>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</si>
  <si>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</si>
  <si>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</si>
  <si>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</si>
  <si>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</si>
  <si>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</si>
  <si>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</si>
  <si>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</si>
  <si>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</si>
  <si>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</si>
  <si>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</si>
  <si>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</si>
  <si>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</si>
  <si>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</si>
  <si>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</si>
  <si>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</si>
  <si>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</si>
  <si>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</si>
  <si>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</si>
  <si>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</si>
  <si>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</si>
  <si>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</si>
  <si>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</si>
  <si>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</si>
  <si>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</si>
  <si>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</si>
  <si>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</si>
  <si>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</si>
  <si>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</si>
  <si>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</si>
  <si>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</si>
  <si>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</si>
  <si>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</si>
  <si>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</si>
  <si>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</si>
  <si>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</si>
  <si>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</si>
  <si>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</si>
  <si>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</si>
  <si>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</si>
  <si>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</si>
  <si>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</si>
  <si>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</si>
  <si>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</si>
  <si>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</si>
  <si>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</si>
  <si>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</si>
  <si>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</si>
  <si>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</si>
  <si>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</si>
  <si>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</si>
  <si>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</si>
  <si>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</si>
  <si>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</si>
  <si>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</si>
  <si>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</si>
  <si>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</si>
  <si>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</si>
  <si>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</si>
  <si>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</si>
  <si>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</si>
  <si>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</si>
  <si>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</si>
  <si>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</si>
  <si>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</si>
  <si>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</si>
  <si>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</si>
  <si>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</si>
  <si>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</si>
  <si>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</si>
  <si>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</si>
  <si>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</si>
  <si>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</si>
  <si>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</si>
  <si>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</si>
  <si>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</si>
  <si>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</si>
  <si>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</si>
  <si>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</si>
  <si>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</si>
  <si>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</si>
  <si>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</si>
  <si>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</si>
  <si>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</si>
  <si>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</si>
  <si>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</si>
  <si>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</si>
  <si>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</si>
  <si>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</si>
  <si>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</si>
  <si>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</si>
  <si>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</si>
  <si>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</si>
  <si>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</si>
  <si>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</si>
  <si>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</si>
  <si>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</si>
  <si>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</si>
  <si>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</si>
  <si>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</si>
  <si>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</si>
  <si>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</si>
  <si>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</si>
  <si>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</si>
  <si>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</si>
  <si>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</si>
  <si>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</si>
  <si>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</si>
  <si>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</si>
  <si>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</si>
  <si>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</si>
  <si>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</si>
  <si>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</si>
  <si>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</si>
  <si>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</si>
  <si>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</si>
  <si>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</si>
  <si>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</si>
  <si>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</si>
  <si>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</si>
  <si>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</si>
  <si>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</si>
  <si>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</si>
  <si>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</si>
  <si>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</si>
  <si>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</si>
  <si>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</si>
  <si>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</si>
  <si>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</si>
  <si>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</si>
  <si>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</si>
  <si>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</si>
  <si>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</si>
  <si>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</si>
  <si>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</si>
  <si>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</si>
  <si>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</si>
  <si>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</si>
  <si>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</si>
  <si>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</si>
  <si>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</si>
  <si>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</si>
  <si>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</si>
  <si>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</si>
  <si>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</si>
  <si>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</si>
  <si>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</si>
  <si>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</si>
  <si>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</si>
  <si>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</si>
  <si>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</si>
  <si>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</si>
  <si>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</si>
  <si>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</si>
  <si>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</si>
  <si>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</si>
  <si>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</si>
  <si>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</si>
  <si>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</si>
  <si>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</si>
  <si>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</si>
  <si>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</si>
  <si>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</si>
  <si>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</si>
  <si>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</si>
  <si>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</si>
  <si>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</si>
  <si>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</si>
  <si>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</si>
  <si>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</si>
  <si>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</si>
  <si>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</si>
  <si>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</si>
  <si>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</si>
  <si>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</si>
  <si>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</si>
  <si>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</si>
  <si>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</si>
  <si>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</si>
  <si>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</si>
  <si>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</si>
  <si>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</si>
  <si>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</si>
  <si>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</si>
  <si>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</si>
  <si>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</si>
  <si>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</si>
  <si>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</si>
  <si>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</si>
  <si>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</si>
  <si>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</si>
  <si>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</si>
  <si>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</si>
  <si>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</si>
  <si>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</si>
  <si>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</si>
  <si>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</si>
  <si>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</si>
  <si>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</si>
  <si>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</si>
  <si>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</si>
  <si>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</si>
  <si>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</si>
  <si>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</si>
  <si>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</si>
  <si>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</si>
  <si>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</si>
  <si>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</si>
  <si>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</si>
  <si>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</si>
  <si>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</si>
  <si>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</si>
  <si>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</si>
  <si>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</si>
  <si>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</si>
  <si>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</si>
  <si>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</si>
  <si>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</si>
  <si>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</si>
  <si>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</si>
  <si>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</si>
  <si>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</si>
  <si>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</si>
  <si>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</si>
  <si>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</si>
  <si>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</si>
  <si>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</si>
  <si>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</si>
  <si>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</si>
  <si>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</si>
  <si>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</si>
  <si>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</si>
  <si>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</si>
  <si>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</si>
  <si>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</si>
  <si>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</si>
  <si>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</si>
  <si>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</si>
  <si>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</si>
  <si>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</si>
  <si>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</si>
  <si>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</si>
  <si>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</si>
  <si>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</si>
  <si>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</si>
  <si>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</si>
  <si>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</si>
  <si>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</si>
  <si>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</si>
  <si>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</si>
  <si>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</si>
  <si>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</si>
  <si>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</si>
  <si>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</si>
  <si>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</si>
  <si>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</si>
  <si>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</si>
  <si>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</si>
  <si>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</si>
  <si>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</si>
  <si>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</si>
  <si>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</si>
  <si>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</si>
  <si>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</si>
  <si>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</si>
  <si>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</si>
  <si>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</si>
  <si>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</si>
  <si>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</si>
  <si>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</si>
  <si>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</si>
  <si>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</si>
  <si>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</si>
  <si>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</si>
  <si>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</si>
  <si>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</si>
  <si>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</si>
  <si>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</si>
  <si>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</si>
  <si>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</si>
  <si>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</si>
  <si>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</si>
  <si>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</si>
  <si>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</si>
  <si>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</si>
  <si>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</si>
  <si>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</si>
  <si>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</si>
  <si>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</si>
  <si>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</si>
  <si>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</si>
  <si>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</si>
  <si>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</si>
  <si>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</si>
  <si>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</si>
  <si>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</si>
  <si>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</si>
  <si>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</si>
  <si>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</si>
  <si>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</si>
  <si>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</si>
  <si>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</si>
  <si>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</si>
  <si>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</si>
  <si>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</si>
  <si>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</si>
  <si>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</si>
  <si>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</si>
  <si>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</si>
  <si>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</si>
  <si>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</si>
  <si>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</si>
  <si>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</si>
  <si>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</si>
  <si>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</si>
  <si>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</si>
  <si>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</si>
  <si>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</si>
  <si>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</si>
  <si>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</si>
  <si>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</si>
  <si>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</si>
  <si>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</si>
  <si>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</si>
  <si>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</si>
  <si>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</si>
  <si>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</si>
  <si>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</si>
  <si>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</si>
  <si>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</si>
  <si>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</si>
  <si>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</si>
  <si>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</si>
  <si>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</si>
  <si>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</si>
  <si>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</si>
  <si>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</si>
  <si>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</si>
  <si>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</si>
  <si>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</si>
  <si>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</si>
  <si>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</si>
  <si>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</si>
  <si>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</si>
  <si>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</si>
  <si>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</si>
  <si>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</si>
  <si>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</si>
  <si>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</si>
  <si>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</si>
  <si>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</si>
  <si>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</si>
  <si>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</si>
  <si>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</si>
  <si>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</si>
  <si>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</si>
  <si>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</si>
  <si>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</si>
  <si>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</si>
  <si>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</si>
  <si>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</si>
  <si>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</si>
  <si>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</si>
  <si>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</si>
  <si>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</si>
  <si>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</si>
  <si>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</si>
  <si>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</si>
  <si>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</si>
  <si>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</si>
  <si>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</si>
  <si>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</si>
  <si>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</si>
  <si>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</si>
  <si>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</si>
  <si>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</si>
  <si>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</si>
  <si>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</si>
  <si>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</si>
  <si>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</si>
  <si>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</si>
  <si>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</si>
  <si>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</si>
  <si>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</si>
  <si>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</si>
  <si>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</si>
  <si>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</si>
  <si>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</si>
  <si>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</si>
  <si>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</si>
  <si>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</si>
  <si>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</si>
  <si>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</si>
  <si>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</si>
  <si>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</si>
  <si>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</si>
  <si>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</si>
  <si>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</si>
  <si>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</si>
  <si>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</si>
  <si>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</si>
  <si>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</si>
  <si>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</si>
  <si>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</si>
  <si>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</si>
  <si>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</si>
  <si>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</si>
  <si>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</si>
  <si>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</si>
  <si>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</si>
  <si>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</si>
  <si>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</si>
  <si>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</si>
  <si>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</si>
  <si>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</si>
  <si>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</si>
  <si>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</si>
  <si>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</si>
  <si>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</si>
  <si>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</si>
  <si>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</si>
  <si>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</si>
  <si>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</si>
  <si>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</si>
  <si>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</si>
  <si>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</si>
  <si>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</si>
  <si>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</si>
  <si>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</si>
  <si>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</si>
  <si>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</si>
  <si>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</si>
  <si>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</si>
  <si>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</si>
  <si>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</si>
  <si>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</si>
  <si>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</si>
  <si>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</si>
  <si>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</si>
  <si>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</si>
  <si>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</si>
  <si>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</si>
  <si>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</si>
  <si>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</si>
  <si>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</si>
  <si>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</si>
  <si>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</si>
  <si>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</si>
  <si>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</si>
  <si>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</si>
  <si>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</si>
  <si>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</si>
  <si>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</si>
  <si>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</si>
  <si>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</si>
  <si>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</si>
  <si>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</si>
  <si>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</si>
  <si>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</si>
  <si>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</si>
  <si>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</si>
  <si>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</si>
  <si>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</si>
  <si>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</si>
  <si>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</si>
  <si>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</si>
  <si>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</si>
  <si>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</si>
  <si>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</si>
  <si>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</si>
  <si>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</si>
  <si>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</si>
  <si>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</si>
  <si>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</si>
  <si>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</si>
  <si>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</si>
  <si>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</si>
  <si>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</si>
  <si>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</si>
  <si>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</si>
  <si>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</si>
  <si>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</si>
  <si>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</si>
  <si>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</si>
  <si>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</si>
  <si>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</si>
  <si>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</si>
  <si>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</si>
  <si>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</si>
  <si>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</si>
  <si>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</si>
  <si>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</si>
  <si>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</si>
  <si>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</si>
  <si>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</si>
  <si>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</si>
  <si>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</si>
  <si>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</si>
  <si>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</si>
  <si>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</si>
  <si>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</si>
  <si>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</si>
  <si>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</si>
  <si>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</si>
  <si>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</si>
  <si>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</si>
  <si>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</si>
  <si>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</si>
  <si>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</si>
  <si>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</si>
  <si>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</si>
  <si>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</si>
  <si>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</si>
  <si>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</si>
  <si>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</si>
  <si>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</si>
  <si>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</si>
  <si>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</si>
  <si>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</si>
  <si>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</si>
  <si>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</si>
  <si>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</si>
  <si>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</si>
  <si>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</si>
  <si>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</si>
  <si>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</si>
  <si>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</si>
  <si>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</si>
  <si>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</si>
  <si>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</si>
  <si>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</si>
  <si>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</si>
  <si>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</si>
  <si>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</si>
  <si>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</si>
  <si>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</si>
  <si>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</si>
  <si>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</si>
  <si>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</si>
  <si>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</si>
  <si>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</si>
  <si>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</si>
  <si>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</si>
  <si>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</si>
  <si>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</si>
  <si>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</si>
  <si>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</si>
  <si>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</si>
  <si>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</si>
  <si>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</si>
  <si>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</si>
  <si>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</si>
  <si>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</si>
  <si>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</si>
  <si>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</si>
  <si>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</si>
  <si>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</si>
  <si>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</si>
  <si>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</si>
  <si>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</si>
  <si>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</si>
  <si>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</si>
  <si>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</si>
  <si>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</si>
  <si>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</si>
  <si>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</si>
  <si>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</si>
  <si>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</si>
  <si>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</si>
  <si>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</si>
  <si>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</si>
  <si>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</si>
  <si>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</si>
  <si>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</si>
  <si>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</si>
  <si>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</si>
  <si>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</si>
  <si>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</si>
  <si>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</si>
  <si>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</si>
  <si>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</si>
  <si>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</si>
  <si>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</si>
  <si>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</si>
  <si>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</si>
  <si>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</si>
  <si>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</si>
  <si>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</si>
  <si>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</si>
  <si>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</si>
  <si>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</si>
  <si>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</si>
  <si>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</si>
  <si>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</si>
  <si>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</si>
  <si>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</si>
  <si>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</si>
  <si>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</si>
  <si>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</si>
  <si>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</si>
  <si>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</si>
  <si>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</si>
  <si>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</si>
  <si>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</si>
  <si>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</si>
  <si>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</si>
  <si>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</si>
  <si>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</si>
  <si>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</si>
  <si>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</si>
  <si>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</si>
  <si>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</si>
  <si>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</si>
  <si>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</si>
  <si>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</si>
  <si>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</si>
  <si>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</si>
  <si>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</si>
  <si>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</si>
  <si>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</si>
  <si>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</si>
  <si>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</si>
  <si>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</si>
  <si>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</si>
  <si>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</si>
  <si>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</si>
  <si>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</si>
  <si>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</si>
  <si>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</si>
  <si>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</si>
  <si>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</si>
  <si>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</si>
  <si>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</si>
  <si>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</si>
  <si>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</si>
  <si>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</si>
  <si>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</si>
  <si>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</si>
  <si>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</si>
  <si>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</si>
  <si>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</si>
  <si>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</si>
  <si>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</si>
  <si>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</si>
  <si>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</si>
  <si>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</si>
  <si>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</si>
  <si>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</si>
  <si>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</si>
  <si>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</si>
  <si>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</si>
  <si>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</si>
  <si>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</si>
  <si>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</si>
  <si>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</si>
  <si>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</si>
  <si>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</si>
  <si>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</si>
  <si>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</si>
  <si>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</si>
  <si>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</si>
  <si>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</si>
  <si>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</si>
  <si>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</si>
  <si>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</si>
  <si>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</si>
  <si>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</si>
  <si>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</si>
  <si>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</si>
  <si>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</si>
  <si>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</si>
  <si>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</si>
  <si>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</si>
  <si>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</si>
  <si>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</si>
  <si>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</si>
  <si>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</si>
  <si>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</si>
  <si>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</si>
  <si>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</si>
  <si>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</si>
  <si>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</si>
  <si>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</si>
  <si>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</si>
  <si>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</si>
  <si>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</si>
  <si>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</si>
  <si>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</si>
  <si>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</si>
  <si>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</si>
  <si>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</si>
  <si>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</si>
  <si>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</si>
  <si>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</si>
  <si>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</si>
  <si>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</si>
  <si>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</si>
  <si>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</si>
  <si>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</si>
  <si>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</si>
  <si>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</si>
  <si>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</si>
  <si>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</si>
  <si>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</si>
  <si>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</si>
  <si>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</si>
  <si>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</si>
  <si>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</si>
  <si>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</si>
  <si>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</si>
  <si>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</si>
  <si>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</si>
  <si>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</si>
  <si>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</si>
  <si>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</si>
  <si>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</si>
  <si>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</si>
  <si>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</si>
  <si>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</si>
  <si>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</si>
  <si>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</si>
  <si>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</si>
  <si>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</si>
  <si>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</si>
  <si>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</si>
  <si>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</si>
  <si>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</si>
  <si>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</si>
  <si>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</si>
  <si>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</si>
  <si>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</si>
  <si>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</si>
  <si>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</si>
  <si>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</si>
  <si>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</si>
  <si>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</si>
  <si>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</si>
  <si>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</si>
  <si>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</si>
  <si>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</si>
  <si>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</si>
  <si>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</si>
  <si>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</si>
  <si>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</si>
  <si>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</si>
  <si>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</si>
  <si>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</si>
  <si>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</si>
  <si>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</si>
  <si>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</si>
  <si>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</si>
  <si>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</si>
  <si>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</si>
  <si>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</si>
  <si>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</si>
  <si>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</si>
  <si>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</si>
  <si>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</si>
  <si>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</si>
  <si>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</si>
  <si>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</si>
  <si>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</si>
  <si>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</si>
  <si>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</si>
  <si>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</si>
  <si>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</si>
  <si>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</si>
  <si>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</si>
  <si>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</si>
  <si>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</si>
  <si>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</si>
  <si>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</si>
  <si>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</si>
  <si>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</si>
  <si>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</si>
  <si>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</si>
  <si>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</si>
  <si>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</si>
  <si>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</si>
  <si>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</si>
  <si>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</si>
  <si>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</si>
  <si>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</si>
  <si>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</si>
  <si>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</si>
  <si>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</si>
  <si>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</si>
  <si>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</si>
  <si>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</si>
  <si>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</si>
  <si>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</si>
  <si>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</si>
  <si>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</si>
  <si>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</si>
  <si>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</si>
  <si>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</si>
  <si>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</si>
  <si>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</si>
  <si>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</si>
  <si>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</si>
  <si>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</si>
  <si>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</si>
  <si>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</si>
  <si>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</si>
  <si>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</si>
  <si>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</si>
  <si>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</si>
  <si>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</si>
  <si>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</si>
  <si>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</si>
  <si>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</si>
  <si>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</si>
  <si>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</si>
  <si>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</si>
  <si>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</si>
  <si>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</si>
  <si>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</si>
  <si>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</si>
  <si>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</si>
  <si>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</si>
  <si>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</si>
  <si>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</si>
  <si>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</si>
  <si>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</si>
  <si>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</si>
  <si>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</si>
  <si>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</si>
  <si>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</si>
  <si>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</si>
  <si>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</si>
  <si>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</si>
  <si>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</si>
  <si>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</si>
  <si>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</si>
  <si>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</si>
  <si>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</si>
  <si>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</si>
  <si>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</si>
  <si>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</si>
  <si>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</si>
  <si>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</si>
  <si>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</si>
  <si>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</si>
  <si>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</si>
  <si>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</si>
  <si>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</si>
  <si>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</si>
  <si>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</si>
  <si>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</si>
  <si>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</si>
  <si>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</si>
  <si>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</si>
  <si>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</si>
  <si>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</si>
  <si>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</si>
  <si>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</si>
  <si>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</si>
  <si>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</si>
  <si>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</si>
  <si>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</si>
  <si>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</si>
  <si>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</si>
  <si>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</si>
  <si>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</si>
  <si>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</si>
  <si>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</si>
  <si>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</si>
  <si>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</si>
  <si>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</si>
  <si>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</si>
  <si>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</si>
  <si>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</si>
  <si>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</si>
  <si>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</si>
  <si>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</si>
  <si>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</si>
  <si>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</si>
  <si>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</si>
  <si>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</si>
  <si>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</si>
  <si>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</si>
  <si>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</si>
  <si>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</si>
  <si>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</si>
  <si>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</si>
  <si>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</si>
  <si>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</si>
  <si>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</si>
  <si>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</si>
  <si>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</si>
  <si>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</si>
  <si>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</si>
  <si>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</si>
  <si>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</si>
  <si>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</si>
  <si>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</si>
  <si>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</si>
  <si>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</si>
  <si>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</si>
  <si>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</si>
  <si>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</si>
  <si>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</si>
  <si>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</si>
  <si>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</si>
  <si>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</si>
  <si>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</si>
  <si>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</si>
  <si>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</si>
  <si>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</si>
  <si>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</si>
  <si>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</si>
  <si>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</si>
  <si>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</si>
  <si>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</si>
  <si>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</si>
  <si>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</si>
  <si>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</si>
  <si>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</si>
  <si>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</si>
  <si>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</si>
  <si>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</si>
  <si>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</si>
  <si>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</si>
  <si>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</si>
  <si>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</si>
  <si>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</si>
  <si>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</si>
  <si>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</si>
  <si>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</si>
  <si>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</si>
  <si>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</si>
  <si>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</si>
  <si>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</si>
  <si>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</si>
  <si>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</si>
  <si>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</si>
  <si>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</si>
  <si>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</si>
  <si>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</si>
  <si>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</si>
  <si>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</si>
  <si>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</si>
  <si>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</si>
  <si>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</si>
  <si>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</si>
  <si>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</si>
  <si>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</si>
  <si>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</si>
  <si>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</si>
  <si>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</si>
  <si>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</si>
  <si>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</si>
  <si>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</si>
  <si>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</si>
  <si>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</si>
  <si>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</si>
  <si>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</si>
  <si>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</si>
  <si>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</si>
  <si>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</si>
  <si>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</si>
  <si>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</si>
  <si>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</si>
  <si>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</si>
  <si>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</si>
  <si>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</si>
  <si>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</si>
  <si>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</si>
  <si>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</si>
  <si>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</si>
  <si>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</si>
  <si>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</si>
  <si>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</si>
  <si>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</si>
  <si>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</si>
  <si>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</si>
  <si>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</si>
  <si>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</si>
  <si>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</si>
  <si>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</si>
  <si>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</si>
  <si>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</si>
  <si>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</si>
  <si>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</si>
  <si>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</si>
  <si>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</si>
  <si>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</si>
  <si>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</si>
  <si>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</si>
  <si>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</si>
  <si>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</si>
  <si>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</si>
  <si>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</si>
  <si>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</si>
  <si>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</si>
  <si>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</si>
  <si>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</si>
  <si>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</si>
  <si>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</si>
  <si>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</si>
  <si>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</si>
  <si>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</si>
  <si>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</si>
  <si>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</si>
  <si>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</si>
  <si>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</si>
  <si>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</si>
  <si>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</si>
  <si>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</si>
  <si>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</si>
  <si>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</si>
  <si>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</si>
  <si>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</si>
  <si>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</si>
  <si>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</si>
  <si>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</si>
  <si>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</si>
  <si>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</si>
  <si>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</si>
  <si>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</si>
  <si>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</si>
  <si>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</si>
  <si>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</si>
  <si>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</si>
  <si>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</si>
  <si>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</si>
  <si>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</si>
  <si>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</si>
  <si>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</si>
  <si>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</si>
  <si>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</si>
  <si>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</si>
  <si>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</si>
  <si>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</si>
  <si>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</si>
  <si>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</si>
  <si>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</si>
  <si>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</si>
  <si>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</si>
  <si>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</si>
  <si>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</si>
  <si>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</si>
  <si>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</si>
  <si>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</si>
  <si>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</si>
  <si>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</si>
  <si>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</si>
  <si>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</si>
  <si>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</si>
  <si>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</si>
  <si>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</si>
  <si>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</si>
  <si>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</si>
  <si>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</si>
  <si>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</si>
  <si>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</si>
  <si>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</si>
  <si>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</si>
  <si>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</si>
  <si>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</si>
  <si>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</si>
  <si>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</si>
  <si>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</si>
  <si>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</si>
  <si>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</si>
  <si>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</si>
  <si>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</si>
  <si>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</si>
  <si>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</si>
  <si>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</si>
  <si>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</si>
  <si>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</si>
  <si>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</si>
  <si>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</si>
  <si>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</si>
  <si>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</si>
  <si>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</si>
  <si>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</si>
  <si>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</si>
  <si>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</si>
  <si>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</si>
  <si>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</si>
  <si>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</si>
  <si>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</si>
  <si>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</si>
  <si>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</si>
  <si>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</si>
  <si>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</si>
  <si>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</si>
  <si>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</si>
  <si>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</si>
  <si>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</si>
  <si>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</si>
  <si>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</si>
  <si>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</si>
  <si>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</si>
  <si>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</si>
  <si>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</si>
  <si>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</si>
  <si>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</si>
  <si>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</si>
  <si>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</si>
  <si>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</si>
  <si>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</si>
  <si>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</si>
  <si>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</si>
  <si>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</si>
  <si>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</si>
  <si>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</si>
  <si>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</si>
  <si>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</si>
  <si>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</si>
  <si>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</si>
  <si>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</si>
  <si>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</si>
  <si>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</si>
  <si>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</si>
  <si>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</si>
  <si>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</si>
  <si>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</si>
  <si>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</si>
  <si>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</si>
  <si>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</si>
  <si>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</si>
  <si>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</si>
  <si>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</si>
  <si>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</si>
  <si>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</si>
  <si>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</si>
  <si>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</si>
  <si>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</si>
  <si>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</si>
  <si>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</si>
  <si>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</si>
  <si>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</si>
  <si>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</si>
  <si>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</si>
  <si>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</si>
  <si>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</si>
  <si>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</si>
  <si>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</si>
  <si>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</si>
  <si>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</si>
  <si>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</si>
  <si>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</si>
  <si>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</si>
  <si>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</si>
  <si>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</si>
  <si>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</si>
  <si>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</si>
  <si>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</si>
  <si>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</si>
  <si>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</si>
  <si>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</si>
  <si>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</si>
  <si>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</si>
  <si>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</si>
  <si>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</si>
  <si>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</si>
  <si>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</si>
  <si>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</si>
  <si>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</si>
  <si>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</si>
  <si>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</si>
  <si>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</si>
  <si>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</si>
  <si>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</si>
  <si>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</si>
  <si>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</si>
  <si>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</si>
  <si>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</si>
  <si>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</si>
  <si>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</si>
  <si>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</si>
  <si>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</si>
  <si>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</si>
  <si>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</si>
  <si>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</si>
  <si>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</si>
  <si>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</si>
  <si>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</si>
  <si>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</si>
  <si>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</si>
  <si>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</si>
  <si>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</si>
  <si>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</si>
  <si>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</si>
  <si>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</si>
  <si>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</si>
  <si>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</si>
  <si>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</si>
  <si>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</si>
  <si>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</si>
  <si>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</si>
  <si>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</si>
  <si>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</si>
  <si>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</si>
  <si>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</si>
  <si>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</si>
  <si>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</si>
  <si>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</si>
  <si>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</si>
  <si>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</si>
  <si>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</si>
  <si>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</si>
  <si>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</si>
  <si>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</si>
  <si>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</si>
  <si>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</si>
  <si>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</si>
  <si>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</si>
  <si>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</si>
  <si>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</si>
  <si>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</si>
  <si>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</si>
  <si>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</si>
  <si>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</si>
  <si>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</si>
  <si>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</si>
  <si>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</si>
  <si>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</si>
  <si>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</si>
  <si>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</si>
  <si>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</si>
  <si>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</si>
  <si>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</si>
  <si>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</si>
  <si>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</si>
  <si>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</si>
  <si>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</si>
  <si>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</si>
  <si>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</si>
  <si>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</si>
  <si>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</si>
  <si>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</si>
  <si>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</si>
  <si>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</si>
  <si>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</si>
  <si>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</si>
  <si>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</si>
  <si>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</si>
  <si>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</si>
  <si>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</si>
  <si>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</si>
  <si>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</si>
  <si>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</si>
  <si>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</si>
  <si>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</si>
  <si>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</si>
  <si>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</si>
  <si>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</si>
  <si>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</si>
  <si>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</si>
  <si>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</si>
  <si>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</si>
  <si>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</si>
  <si>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</si>
  <si>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</si>
  <si>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</si>
  <si>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</si>
  <si>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</si>
  <si>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</si>
  <si>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</si>
  <si>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</si>
  <si>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</si>
  <si>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</si>
  <si>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</si>
  <si>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</si>
  <si>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</si>
  <si>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</si>
  <si>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</si>
  <si>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</si>
  <si>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</si>
  <si>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</si>
  <si>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</si>
  <si>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</si>
  <si>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</si>
  <si>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</si>
  <si>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</si>
  <si>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</si>
  <si>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</si>
  <si>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</si>
  <si>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</si>
  <si>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</si>
  <si>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</si>
  <si>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</si>
  <si>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</si>
  <si>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</si>
  <si>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</si>
  <si>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</si>
  <si>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</si>
  <si>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</si>
  <si>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</si>
  <si>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</si>
  <si>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</si>
  <si>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</si>
  <si>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</si>
  <si>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</si>
  <si>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</si>
  <si>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</si>
  <si>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</si>
  <si>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</si>
  <si>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</si>
  <si>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</si>
  <si>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</si>
  <si>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</si>
  <si>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</si>
  <si>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</si>
  <si>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</si>
  <si>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</si>
  <si>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</si>
  <si>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</si>
  <si>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</si>
  <si>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</si>
  <si>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</si>
  <si>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</si>
  <si>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</si>
  <si>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</si>
  <si>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</si>
  <si>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</si>
  <si>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</si>
  <si>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</si>
  <si>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</si>
  <si>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</si>
  <si>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</si>
  <si>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</si>
  <si>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</si>
  <si>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</si>
  <si>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</si>
  <si>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</si>
  <si>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</si>
  <si>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</si>
  <si>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</si>
  <si>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</si>
  <si>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</si>
  <si>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</si>
  <si>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</si>
  <si>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</si>
  <si>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</si>
  <si>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</si>
  <si>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</si>
  <si>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</si>
  <si>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</si>
  <si>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</si>
  <si>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</si>
  <si>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</si>
  <si>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</si>
  <si>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</si>
  <si>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</si>
  <si>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</si>
  <si>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</si>
  <si>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</si>
  <si>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</si>
  <si>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</si>
  <si>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</si>
  <si>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</si>
  <si>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</si>
  <si>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</si>
  <si>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</si>
  <si>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</si>
  <si>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</si>
  <si>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</si>
  <si>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</si>
  <si>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</si>
  <si>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</si>
  <si>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</si>
  <si>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</si>
  <si>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</si>
  <si>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</si>
  <si>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</si>
  <si>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</si>
  <si>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</si>
  <si>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</si>
  <si>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</si>
  <si>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</si>
  <si>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</si>
  <si>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</si>
  <si>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</si>
  <si>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</si>
  <si>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</si>
  <si>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</si>
  <si>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</si>
  <si>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</si>
  <si>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</si>
  <si>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</si>
  <si>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</si>
  <si>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</si>
  <si>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</si>
  <si>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</si>
  <si>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</si>
  <si>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</si>
  <si>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</si>
  <si>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</si>
  <si>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</si>
  <si>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</si>
  <si>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</si>
  <si>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</si>
  <si>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</si>
  <si>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</si>
  <si>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</si>
  <si>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</si>
  <si>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</si>
  <si>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</si>
  <si>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</si>
  <si>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</si>
  <si>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</si>
  <si>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</si>
  <si>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</si>
  <si>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</si>
  <si>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</si>
  <si>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</si>
  <si>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</si>
  <si>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</si>
  <si>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</si>
  <si>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</si>
  <si>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</si>
  <si>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</si>
  <si>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</si>
  <si>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</si>
  <si>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</si>
  <si>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</si>
  <si>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</si>
  <si>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</si>
  <si>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</si>
  <si>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</si>
  <si>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</si>
  <si>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</si>
  <si>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</si>
  <si>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</si>
  <si>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</si>
  <si>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</si>
  <si>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</si>
  <si>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</si>
  <si>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</si>
  <si>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</si>
  <si>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</si>
  <si>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</si>
  <si>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</si>
  <si>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</si>
  <si>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</si>
  <si>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</si>
  <si>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</si>
  <si>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</si>
  <si>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</si>
  <si>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</si>
  <si>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</si>
  <si>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</si>
  <si>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</si>
  <si>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</si>
  <si>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</si>
  <si>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</si>
  <si>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</si>
  <si>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</si>
  <si>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</si>
  <si>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</si>
  <si>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</si>
  <si>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</si>
  <si>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</si>
  <si>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</si>
  <si>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</si>
  <si>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</si>
  <si>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</si>
  <si>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</si>
  <si>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</si>
  <si>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</si>
  <si>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</si>
  <si>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</si>
  <si>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</si>
  <si>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</si>
  <si>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</si>
  <si>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</si>
  <si>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</si>
  <si>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</si>
  <si>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</si>
  <si>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</si>
  <si>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</si>
  <si>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</si>
  <si>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</si>
  <si>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</si>
  <si>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</si>
  <si>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</si>
  <si>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</si>
  <si>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</si>
  <si>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</si>
  <si>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</si>
  <si>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</si>
  <si>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</si>
  <si>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</si>
  <si>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</si>
  <si>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</si>
  <si>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</si>
  <si>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</si>
  <si>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</si>
  <si>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</si>
  <si>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</si>
  <si>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</si>
  <si>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</si>
  <si>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</si>
  <si>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</si>
  <si>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</si>
  <si>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</si>
  <si>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</si>
  <si>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</si>
  <si>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</si>
  <si>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</si>
  <si>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</si>
  <si>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</si>
  <si>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</si>
  <si>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</si>
  <si>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</si>
  <si>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</si>
  <si>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</si>
  <si>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</si>
  <si>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</si>
  <si>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</si>
  <si>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</si>
  <si>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</si>
  <si>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</si>
  <si>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</si>
  <si>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</si>
  <si>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</si>
  <si>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</si>
  <si>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</si>
  <si>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</si>
  <si>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</si>
  <si>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</si>
  <si>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</si>
  <si>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</si>
  <si>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</si>
  <si>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</si>
  <si>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</si>
  <si>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</si>
  <si>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</si>
  <si>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</si>
  <si>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</si>
  <si>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</si>
  <si>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</si>
  <si>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</si>
  <si>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</si>
  <si>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</si>
  <si>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</si>
  <si>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</si>
  <si>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</si>
  <si>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</si>
  <si>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</si>
  <si>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</si>
  <si>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</si>
  <si>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</si>
  <si>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</si>
  <si>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</si>
  <si>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</si>
  <si>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</si>
  <si>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</si>
  <si>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</si>
  <si>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</si>
  <si>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</si>
  <si>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</si>
  <si>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</si>
  <si>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</si>
  <si>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</si>
  <si>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</si>
  <si>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</si>
  <si>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</si>
  <si>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</si>
  <si>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</si>
  <si>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</si>
  <si>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</si>
  <si>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</si>
  <si>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</si>
  <si>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</si>
  <si>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</si>
  <si>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</si>
  <si>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</si>
  <si>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</si>
  <si>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</si>
  <si>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</si>
  <si>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</si>
  <si>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</si>
  <si>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</si>
  <si>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</si>
  <si>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</si>
  <si>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</si>
  <si>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</si>
  <si>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</si>
  <si>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</si>
  <si>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</si>
  <si>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</si>
  <si>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</si>
  <si>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</si>
  <si>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</si>
  <si>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</si>
  <si>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</si>
  <si>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</si>
  <si>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</si>
  <si>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</si>
  <si>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</si>
  <si>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</si>
  <si>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</si>
  <si>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</si>
  <si>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</si>
  <si>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</si>
  <si>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</si>
  <si>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</si>
  <si>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</si>
  <si>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</si>
  <si>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</si>
  <si>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</si>
  <si>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</si>
  <si>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</si>
  <si>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</si>
  <si>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</si>
  <si>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</si>
  <si>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</si>
  <si>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</si>
  <si>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</si>
  <si>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</si>
  <si>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</si>
  <si>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</si>
  <si>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</si>
  <si>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</si>
  <si>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</si>
  <si>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</si>
  <si>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</si>
  <si>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</si>
  <si>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</si>
  <si>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</si>
  <si>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</si>
  <si>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</si>
  <si>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</si>
  <si>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</si>
  <si>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</si>
  <si>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</si>
  <si>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</si>
  <si>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</si>
  <si>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</si>
  <si>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</si>
  <si>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</si>
  <si>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</si>
  <si>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</si>
  <si>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</si>
  <si>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</si>
  <si>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</si>
  <si>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</si>
  <si>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</si>
  <si>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</si>
  <si>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</si>
  <si>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</si>
  <si>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</si>
  <si>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</si>
  <si>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</si>
  <si>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</si>
  <si>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</si>
  <si>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</si>
  <si>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</si>
  <si>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</si>
  <si>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</si>
  <si>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</si>
  <si>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</si>
  <si>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</si>
  <si>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</si>
  <si>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</si>
  <si>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</si>
  <si>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</si>
  <si>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</si>
  <si>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</si>
  <si>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</si>
  <si>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</si>
  <si>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</si>
  <si>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</si>
  <si>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</si>
  <si>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</si>
  <si>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</si>
  <si>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</si>
  <si>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</si>
  <si>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</si>
  <si>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</si>
  <si>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</si>
  <si>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</si>
  <si>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</si>
  <si>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</si>
  <si>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</si>
  <si>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</si>
  <si>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</si>
  <si>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</si>
  <si>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</si>
  <si>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</si>
  <si>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</si>
  <si>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</si>
  <si>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</si>
  <si>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</si>
  <si>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</si>
  <si>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</si>
  <si>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</si>
  <si>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</si>
  <si>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</si>
  <si>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</si>
  <si>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</si>
  <si>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</si>
  <si>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</si>
  <si>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</si>
  <si>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</si>
  <si>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</si>
  <si>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</si>
  <si>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</si>
  <si>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</si>
  <si>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</si>
  <si>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</si>
  <si>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</si>
  <si>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</si>
  <si>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</si>
  <si>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</si>
  <si>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</si>
  <si>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</si>
  <si>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</si>
  <si>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</si>
  <si>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</si>
  <si>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</si>
  <si>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</si>
  <si>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</si>
  <si>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</si>
  <si>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</si>
  <si>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</si>
  <si>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</si>
  <si>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</si>
  <si>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</si>
  <si>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</si>
  <si>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</si>
  <si>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</si>
  <si>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</si>
  <si>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</si>
  <si>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</si>
  <si>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</si>
  <si>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</si>
  <si>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</si>
  <si>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</si>
  <si>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</si>
  <si>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</si>
  <si>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</si>
  <si>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</si>
  <si>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</si>
  <si>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</si>
  <si>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</si>
  <si>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</si>
  <si>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</si>
  <si>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</si>
  <si>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</si>
  <si>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</si>
  <si>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</si>
  <si>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</si>
  <si>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</si>
  <si>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</si>
  <si>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</si>
  <si>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</si>
  <si>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</si>
  <si>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</si>
  <si>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</si>
  <si>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</si>
  <si>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</si>
  <si>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</si>
  <si>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</si>
  <si>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</si>
  <si>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</si>
  <si>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</si>
  <si>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</si>
  <si>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</si>
  <si>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</si>
  <si>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</si>
  <si>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</si>
  <si>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</si>
  <si>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</si>
  <si>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</si>
  <si>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</si>
  <si>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</si>
  <si>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</si>
  <si>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</si>
  <si>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</si>
  <si>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</si>
  <si>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</si>
  <si>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</si>
  <si>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</si>
  <si>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</si>
  <si>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</si>
  <si>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</si>
  <si>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</si>
  <si>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</si>
  <si>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</si>
  <si>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</si>
  <si>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</si>
  <si>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</si>
  <si>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</si>
  <si>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</si>
  <si>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</si>
  <si>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</si>
  <si>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</si>
  <si>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</si>
  <si>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</si>
  <si>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</si>
  <si>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</si>
  <si>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</si>
  <si>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</si>
  <si>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</si>
  <si>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</si>
  <si>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</si>
  <si>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</si>
  <si>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</si>
  <si>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</si>
  <si>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</si>
  <si>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</si>
  <si>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</si>
  <si>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</si>
  <si>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</si>
  <si>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</si>
  <si>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</si>
  <si>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</si>
  <si>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</si>
  <si>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</si>
  <si>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</si>
  <si>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</si>
  <si>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</si>
  <si>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</si>
  <si>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</si>
  <si>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</si>
  <si>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</si>
  <si>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</si>
  <si>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</si>
  <si>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</si>
  <si>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</si>
  <si>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</si>
  <si>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</si>
  <si>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</si>
  <si>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</si>
  <si>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</si>
  <si>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</si>
  <si>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</si>
  <si>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</si>
  <si>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</si>
  <si>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</si>
  <si>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</si>
  <si>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</si>
  <si>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</si>
  <si>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</si>
  <si>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</si>
  <si>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</si>
  <si>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</si>
  <si>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</si>
  <si>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</si>
  <si>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</si>
  <si>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</si>
  <si>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</si>
  <si>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</si>
  <si>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</si>
  <si>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</si>
  <si>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</si>
  <si>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</si>
  <si>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</si>
  <si>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</si>
  <si>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</si>
  <si>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</si>
  <si>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</si>
  <si>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</si>
  <si>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</si>
  <si>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</si>
  <si>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</si>
  <si>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</si>
  <si>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</si>
  <si>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</si>
  <si>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</si>
  <si>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</si>
  <si>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</si>
  <si>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</si>
  <si>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</si>
  <si>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</si>
  <si>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</si>
  <si>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</si>
  <si>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</si>
  <si>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</si>
  <si>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</si>
  <si>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</si>
  <si>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</si>
  <si>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</si>
  <si>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</si>
  <si>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</si>
  <si>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</si>
  <si>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</si>
  <si>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</si>
  <si>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</si>
  <si>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</si>
  <si>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</si>
  <si>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</si>
  <si>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</si>
  <si>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</si>
  <si>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</si>
  <si>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</si>
  <si>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</si>
  <si>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</si>
  <si>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</si>
  <si>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</si>
  <si>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</si>
  <si>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</si>
  <si>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</si>
  <si>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</si>
  <si>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</si>
  <si>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</si>
  <si>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</si>
  <si>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</si>
  <si>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</si>
  <si>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</si>
  <si>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</si>
  <si>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</si>
  <si>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</si>
  <si>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</si>
  <si>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</si>
  <si>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</si>
  <si>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</si>
  <si>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</si>
  <si>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</si>
  <si>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</si>
  <si>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</si>
  <si>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</si>
  <si>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</si>
  <si>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</si>
  <si>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</si>
  <si>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</si>
  <si>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</si>
  <si>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</si>
  <si>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</si>
  <si>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</si>
  <si>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</si>
  <si>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</si>
  <si>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</si>
  <si>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</si>
  <si>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</si>
  <si>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</si>
  <si>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</si>
  <si>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</si>
  <si>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</si>
  <si>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</si>
  <si>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</si>
  <si>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</si>
  <si>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</si>
  <si>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</si>
  <si>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</si>
  <si>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</si>
  <si>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</si>
  <si>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</si>
  <si>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</si>
  <si>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</si>
  <si>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</si>
  <si>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</si>
  <si>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</si>
  <si>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</si>
  <si>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</si>
  <si>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</si>
  <si>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</si>
  <si>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</si>
  <si>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</si>
  <si>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</si>
  <si>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</si>
  <si>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</si>
  <si>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</si>
  <si>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</si>
  <si>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</si>
  <si>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</si>
  <si>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</si>
  <si>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</si>
  <si>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</si>
  <si>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</si>
  <si>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</si>
  <si>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</si>
  <si>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</si>
  <si>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</si>
  <si>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</si>
  <si>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</si>
  <si>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</si>
  <si>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</si>
  <si>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</si>
  <si>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</si>
  <si>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</si>
  <si>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</si>
  <si>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</si>
  <si>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</si>
  <si>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</si>
  <si>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</si>
  <si>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</si>
  <si>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</si>
  <si>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</si>
  <si>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</si>
  <si>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</si>
  <si>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</si>
  <si>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</si>
  <si>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</si>
  <si>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</si>
  <si>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</si>
  <si>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</si>
  <si>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</si>
  <si>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</si>
  <si>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</si>
  <si>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</si>
  <si>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</si>
  <si>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</si>
  <si>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</si>
  <si>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</si>
  <si>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</si>
  <si>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</si>
  <si>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</si>
  <si>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</si>
  <si>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</si>
  <si>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</si>
  <si>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</si>
  <si>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</si>
  <si>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</si>
  <si>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</si>
  <si>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</si>
  <si>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</si>
  <si>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</si>
  <si>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</si>
  <si>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</si>
  <si>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</si>
  <si>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</si>
  <si>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</si>
  <si>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</si>
  <si>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</si>
  <si>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</si>
  <si>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</si>
  <si>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</si>
  <si>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</si>
  <si>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</si>
  <si>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</si>
  <si>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</si>
  <si>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</si>
  <si>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</si>
  <si>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</si>
  <si>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</si>
  <si>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</si>
  <si>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</si>
  <si>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</si>
  <si>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</si>
  <si>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</si>
  <si>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</si>
  <si>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</si>
  <si>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</si>
  <si>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</si>
  <si>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</si>
  <si>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</si>
  <si>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</si>
  <si>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</si>
  <si>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</si>
  <si>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</si>
  <si>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</si>
  <si>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</si>
  <si>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</si>
  <si>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</si>
  <si>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</si>
  <si>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</si>
  <si>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</si>
  <si>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</si>
  <si>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</si>
  <si>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</si>
  <si>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</si>
  <si>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</si>
  <si>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</si>
  <si>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</si>
  <si>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</si>
  <si>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</si>
  <si>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</si>
  <si>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</si>
  <si>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</si>
  <si>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</si>
  <si>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</si>
  <si>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</si>
  <si>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</si>
  <si>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</si>
  <si>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</si>
  <si>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</si>
  <si>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</si>
  <si>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</si>
  <si>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</si>
  <si>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</si>
  <si>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</si>
  <si>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</si>
  <si>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</si>
  <si>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</si>
  <si>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</si>
  <si>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</si>
  <si>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</si>
  <si>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</si>
  <si>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</si>
  <si>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</si>
  <si>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</si>
  <si>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</si>
  <si>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</si>
  <si>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</si>
  <si>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</si>
  <si>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</si>
  <si>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</si>
  <si>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</si>
  <si>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</si>
  <si>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</si>
  <si>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</si>
  <si>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</si>
  <si>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</si>
  <si>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</si>
  <si>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</si>
  <si>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</si>
  <si>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</si>
  <si>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</si>
  <si>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</si>
  <si>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</si>
  <si>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</si>
  <si>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</si>
  <si>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</si>
  <si>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</si>
  <si>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</si>
  <si>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</si>
  <si>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</si>
  <si>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</si>
  <si>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</si>
  <si>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</si>
  <si>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</si>
  <si>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</si>
  <si>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</si>
  <si>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</si>
  <si>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</si>
  <si>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</si>
  <si>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</si>
  <si>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</si>
  <si>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</si>
  <si>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</si>
  <si>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</si>
  <si>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</si>
  <si>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</si>
  <si>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</si>
  <si>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</si>
  <si>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</si>
  <si>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</si>
  <si>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</si>
  <si>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</si>
  <si>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</si>
  <si>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</si>
  <si>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</si>
  <si>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</si>
  <si>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</si>
  <si>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</si>
  <si>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</si>
  <si>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</si>
  <si>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</si>
  <si>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</si>
  <si>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</si>
  <si>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</si>
  <si>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</si>
  <si>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</si>
  <si>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</si>
  <si>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</si>
  <si>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</si>
  <si>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</si>
  <si>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</si>
  <si>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</si>
  <si>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</si>
  <si>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</si>
  <si>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</si>
  <si>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</si>
  <si>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</si>
  <si>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</si>
  <si>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</si>
  <si>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</si>
  <si>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</si>
  <si>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</si>
  <si>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</si>
  <si>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</si>
  <si>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</si>
  <si>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</si>
  <si>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</si>
  <si>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</si>
  <si>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</si>
  <si>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</si>
  <si>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</si>
  <si>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</si>
  <si>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</si>
  <si>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</si>
  <si>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</si>
  <si>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</si>
  <si>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</si>
  <si>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</si>
  <si>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</si>
  <si>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</si>
  <si>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</si>
  <si>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</si>
  <si>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</si>
  <si>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</si>
  <si>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</si>
  <si>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</si>
  <si>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</si>
  <si>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</si>
  <si>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</si>
  <si>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</si>
  <si>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</si>
  <si>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</si>
  <si>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</si>
  <si>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</si>
  <si>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</si>
  <si>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</si>
  <si>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</si>
  <si>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</si>
  <si>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</si>
  <si>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</si>
  <si>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</si>
  <si>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</si>
  <si>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</si>
  <si>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</si>
  <si>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</si>
  <si>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</si>
  <si>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</si>
  <si>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</si>
  <si>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</si>
  <si>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</si>
  <si>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</si>
  <si>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</si>
  <si>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</si>
  <si>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</si>
  <si>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</si>
  <si>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</si>
  <si>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</si>
  <si>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</si>
  <si>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</si>
  <si>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</si>
  <si>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</si>
  <si>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</si>
  <si>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</si>
  <si>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</si>
  <si>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</si>
  <si>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</si>
  <si>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</si>
  <si>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</si>
  <si>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</si>
  <si>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</si>
  <si>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</si>
  <si>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</si>
  <si>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</si>
  <si>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</si>
  <si>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</si>
  <si>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</si>
  <si>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</si>
  <si>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</si>
  <si>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</si>
  <si>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</si>
  <si>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</si>
  <si>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</si>
  <si>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</si>
  <si>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</si>
  <si>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</si>
  <si>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</si>
  <si>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</si>
  <si>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</si>
  <si>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</si>
  <si>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</si>
  <si>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</si>
  <si>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</si>
  <si>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</si>
  <si>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</si>
  <si>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</si>
  <si>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</si>
  <si>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</si>
  <si>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</si>
  <si>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</si>
  <si>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</si>
  <si>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</si>
  <si>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</si>
  <si>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</si>
  <si>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</si>
  <si>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</si>
  <si>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</si>
  <si>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</si>
  <si>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</si>
  <si>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</si>
  <si>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</si>
  <si>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</si>
  <si>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</si>
  <si>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</si>
  <si>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</si>
  <si>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</si>
  <si>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</si>
  <si>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</si>
  <si>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</si>
  <si>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</si>
  <si>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</si>
  <si>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</si>
  <si>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</si>
  <si>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</si>
  <si>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</si>
  <si>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</si>
  <si>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</si>
  <si>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</si>
  <si>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</si>
  <si>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</si>
  <si>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</si>
  <si>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</si>
  <si>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</si>
  <si>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</si>
  <si>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</si>
  <si>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</si>
  <si>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</si>
  <si>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</si>
  <si>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</si>
  <si>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</si>
  <si>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</si>
  <si>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</si>
  <si>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</si>
  <si>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</si>
  <si>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</si>
  <si>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</si>
  <si>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</si>
  <si>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</si>
  <si>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</si>
  <si>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</si>
  <si>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</si>
  <si>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</si>
  <si>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</si>
  <si>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</si>
  <si>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</si>
  <si>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</si>
  <si>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</si>
  <si>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</si>
  <si>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</si>
  <si>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</si>
  <si>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</si>
  <si>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</si>
  <si>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</si>
  <si>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</si>
  <si>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</si>
  <si>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</si>
  <si>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</si>
  <si>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</si>
  <si>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</si>
  <si>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</si>
  <si>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</si>
  <si>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</si>
  <si>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</si>
  <si>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</si>
  <si>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</si>
  <si>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</si>
  <si>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</si>
  <si>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</si>
  <si>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</si>
  <si>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</si>
  <si>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</si>
  <si>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</si>
  <si>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</si>
  <si>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</si>
  <si>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</si>
  <si>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</si>
  <si>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</si>
  <si>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</si>
  <si>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</si>
  <si>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</si>
  <si>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</si>
  <si>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</si>
  <si>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</si>
  <si>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</si>
  <si>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</si>
  <si>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</si>
  <si>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</si>
  <si>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</si>
  <si>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</si>
  <si>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</si>
  <si>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</si>
  <si>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</si>
  <si>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</si>
  <si>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</si>
  <si>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</si>
  <si>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</si>
  <si>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</si>
  <si>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</si>
  <si>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</si>
  <si>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</si>
  <si>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</si>
  <si>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</si>
  <si>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</si>
  <si>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</si>
  <si>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</si>
  <si>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</si>
  <si>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</si>
  <si>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</si>
  <si>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</si>
  <si>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</si>
  <si>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</si>
  <si>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</si>
  <si>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</si>
  <si>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</si>
  <si>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</si>
  <si>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</si>
  <si>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</si>
  <si>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</si>
  <si>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</si>
  <si>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</si>
  <si>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</si>
  <si>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</si>
  <si>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</si>
  <si>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</si>
  <si>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</si>
  <si>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</si>
  <si>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</si>
  <si>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</si>
  <si>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</si>
  <si>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</si>
  <si>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</si>
  <si>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</si>
  <si>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</si>
  <si>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</si>
  <si>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</si>
  <si>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</si>
  <si>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</si>
  <si>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</si>
  <si>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</si>
  <si>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</si>
  <si>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</si>
  <si>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</si>
  <si>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</si>
  <si>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</si>
  <si>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</si>
  <si>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</si>
  <si>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</si>
  <si>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</si>
  <si>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</si>
  <si>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</si>
  <si>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</si>
  <si>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</si>
  <si>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</si>
  <si>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</si>
  <si>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</si>
  <si>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</si>
  <si>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</si>
  <si>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</si>
  <si>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</si>
  <si>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</si>
  <si>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</si>
  <si>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</si>
  <si>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</si>
  <si>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</si>
  <si>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</si>
  <si>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</si>
  <si>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</si>
  <si>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</si>
  <si>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</si>
  <si>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</si>
  <si>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</si>
  <si>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</si>
  <si>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</si>
  <si>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</si>
  <si>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</si>
  <si>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</si>
  <si>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</si>
  <si>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</si>
  <si>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</si>
  <si>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</si>
  <si>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</si>
  <si>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</si>
  <si>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</si>
  <si>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</si>
  <si>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</si>
  <si>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</si>
  <si>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</si>
  <si>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</si>
  <si>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</si>
  <si>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</si>
  <si>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</si>
  <si>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</si>
  <si>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</si>
  <si>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</si>
  <si>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</si>
  <si>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</si>
  <si>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</si>
  <si>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</si>
  <si>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</si>
  <si>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</si>
  <si>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</si>
  <si>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</si>
  <si>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</si>
  <si>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</si>
  <si>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</si>
  <si>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</si>
  <si>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</si>
  <si>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</si>
  <si>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</si>
  <si>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</si>
  <si>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</si>
  <si>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</si>
  <si>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</si>
  <si>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</si>
  <si>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</si>
  <si>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</si>
  <si>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</si>
  <si>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</si>
  <si>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</si>
  <si>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</si>
  <si>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</si>
  <si>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</si>
  <si>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</si>
  <si>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</si>
  <si>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</si>
  <si>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</si>
  <si>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</si>
  <si>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</si>
  <si>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</si>
  <si>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</si>
  <si>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</si>
  <si>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</si>
  <si>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</si>
  <si>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</si>
  <si>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</si>
  <si>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</si>
  <si>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</si>
  <si>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</si>
  <si>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</si>
  <si>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</si>
  <si>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</si>
  <si>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</si>
  <si>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</si>
  <si>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</si>
  <si>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</si>
  <si>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</si>
  <si>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</si>
  <si>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</si>
  <si>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</si>
  <si>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</si>
  <si>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</si>
  <si>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</si>
  <si>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</si>
  <si>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</si>
  <si>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</si>
  <si>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</si>
  <si>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</si>
  <si>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</si>
  <si>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</si>
  <si>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</si>
  <si>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</si>
  <si>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</si>
  <si>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</si>
  <si>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</si>
  <si>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</si>
  <si>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</si>
  <si>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</si>
  <si>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</si>
  <si>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</si>
  <si>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</si>
  <si>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</si>
  <si>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</si>
  <si>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</si>
  <si>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</si>
  <si>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</si>
  <si>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</si>
  <si>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</si>
  <si>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</si>
  <si>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</si>
  <si>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</si>
  <si>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</si>
  <si>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</si>
  <si>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</si>
  <si>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</si>
  <si>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</si>
  <si>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</si>
  <si>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</si>
  <si>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</si>
  <si>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</si>
  <si>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</si>
  <si>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</si>
  <si>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</si>
  <si>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</si>
  <si>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</si>
  <si>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</si>
  <si>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</si>
  <si>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</si>
  <si>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</si>
  <si>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</si>
  <si>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</si>
  <si>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</si>
  <si>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</si>
  <si>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</si>
  <si>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</si>
  <si>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</si>
  <si>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</si>
  <si>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</si>
  <si>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</si>
  <si>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</si>
  <si>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</si>
  <si>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</si>
  <si>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</si>
  <si>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</si>
  <si>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</si>
  <si>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</si>
  <si>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</si>
  <si>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</si>
  <si>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</si>
  <si>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</si>
  <si>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</si>
  <si>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</si>
  <si>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</si>
  <si>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</si>
  <si>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</si>
  <si>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</si>
  <si>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</si>
  <si>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</si>
  <si>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</si>
  <si>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</si>
  <si>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</si>
  <si>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</si>
  <si>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</si>
  <si>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</si>
  <si>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</si>
  <si>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</si>
  <si>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</si>
  <si>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</si>
  <si>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</si>
  <si>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</si>
  <si>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</si>
  <si>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</si>
  <si>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</si>
  <si>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</si>
  <si>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</si>
  <si>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</si>
  <si>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</si>
  <si>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</si>
  <si>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</si>
  <si>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</si>
  <si>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</si>
  <si>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</si>
  <si>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</si>
  <si>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</si>
  <si>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</si>
  <si>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</si>
  <si>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</si>
  <si>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</si>
  <si>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</si>
  <si>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</si>
  <si>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</si>
  <si>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</si>
  <si>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</si>
  <si>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</si>
  <si>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</si>
  <si>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</si>
  <si>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</si>
  <si>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</si>
  <si>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</si>
  <si>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</si>
  <si>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</si>
  <si>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</si>
  <si>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</si>
  <si>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</si>
  <si>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</si>
  <si>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</si>
  <si>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</si>
  <si>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</si>
  <si>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</si>
  <si>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</si>
  <si>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</si>
  <si>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</si>
  <si>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</si>
  <si>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</si>
  <si>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</si>
  <si>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</si>
  <si>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</si>
  <si>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</si>
  <si>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</si>
  <si>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</si>
  <si>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</si>
  <si>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</si>
  <si>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</si>
  <si>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</si>
  <si>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</si>
  <si>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</si>
  <si>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</si>
  <si>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</si>
  <si>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</si>
  <si>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</si>
  <si>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</si>
  <si>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</si>
  <si>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</si>
  <si>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</si>
  <si>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</si>
  <si>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</si>
  <si>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</si>
  <si>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</si>
  <si>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</si>
  <si>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</si>
  <si>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</si>
  <si>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</si>
  <si>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</si>
  <si>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</si>
  <si>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</si>
  <si>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</si>
  <si>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</si>
  <si>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</si>
  <si>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</si>
  <si>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</si>
  <si>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</si>
  <si>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</si>
  <si>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</si>
  <si>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</si>
  <si>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</si>
  <si>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</si>
  <si>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</si>
  <si>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</si>
  <si>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</si>
  <si>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</si>
  <si>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</si>
  <si>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</si>
  <si>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</si>
  <si>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</si>
  <si>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</si>
  <si>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</si>
  <si>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</si>
  <si>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</si>
  <si>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</si>
  <si>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</si>
  <si>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</si>
  <si>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</si>
  <si>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</si>
  <si>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</si>
  <si>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</si>
  <si>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</si>
  <si>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</si>
  <si>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</si>
  <si>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</si>
  <si>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</si>
  <si>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</si>
  <si>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</si>
  <si>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</si>
  <si>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</si>
  <si>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</si>
  <si>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</si>
  <si>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</si>
  <si>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</si>
  <si>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</si>
  <si>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</si>
  <si>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</si>
  <si>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</si>
  <si>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</si>
  <si>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</si>
  <si>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</si>
  <si>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</si>
  <si>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</si>
  <si>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</si>
  <si>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</si>
  <si>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</si>
  <si>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</si>
  <si>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</si>
  <si>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</si>
  <si>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</si>
  <si>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</si>
  <si>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</si>
  <si>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</si>
  <si>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</si>
  <si>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</si>
  <si>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</si>
  <si>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</si>
  <si>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</si>
  <si>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</si>
  <si>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</si>
  <si>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</si>
  <si>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</si>
  <si>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</si>
  <si>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</si>
  <si>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</si>
  <si>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</si>
  <si>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</si>
  <si>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</si>
  <si>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</si>
  <si>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</si>
  <si>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</si>
  <si>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</si>
  <si>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</si>
  <si>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</si>
  <si>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</si>
  <si>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</si>
  <si>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</si>
  <si>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</si>
  <si>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</si>
  <si>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</si>
  <si>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</si>
  <si>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</si>
  <si>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</si>
  <si>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</si>
  <si>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</si>
  <si>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</si>
  <si>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</si>
  <si>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</si>
  <si>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</si>
  <si>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</si>
  <si>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</si>
  <si>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</si>
  <si>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</si>
  <si>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</si>
  <si>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</si>
  <si>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</si>
  <si>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</si>
  <si>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</si>
  <si>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</si>
  <si>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</si>
  <si>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</si>
  <si>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</si>
  <si>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</si>
  <si>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</si>
  <si>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</si>
  <si>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</si>
  <si>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</si>
  <si>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</si>
  <si>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</si>
  <si>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</si>
  <si>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</si>
  <si>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</si>
  <si>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</si>
  <si>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</si>
  <si>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</si>
  <si>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</si>
  <si>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</si>
  <si>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</si>
  <si>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</si>
  <si>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</si>
  <si>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</si>
  <si>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</si>
  <si>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</si>
  <si>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</si>
  <si>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</si>
  <si>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</si>
  <si>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</si>
  <si>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</si>
  <si>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</si>
  <si>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</si>
  <si>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</si>
  <si>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</si>
  <si>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</si>
  <si>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</si>
  <si>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</si>
  <si>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</si>
  <si>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</si>
  <si>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</si>
  <si>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</si>
  <si>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</si>
  <si>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</si>
  <si>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</si>
  <si>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</si>
  <si>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</si>
  <si>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</si>
  <si>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</si>
  <si>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</si>
  <si>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</si>
  <si>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</si>
  <si>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</si>
  <si>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</si>
  <si>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</si>
  <si>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</si>
  <si>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</si>
  <si>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</si>
  <si>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</si>
  <si>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</si>
  <si>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</si>
  <si>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</si>
  <si>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</si>
  <si>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</si>
  <si>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</si>
  <si>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</si>
  <si>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</si>
  <si>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</si>
  <si>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</si>
  <si>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</si>
  <si>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</si>
  <si>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</si>
  <si>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</si>
  <si>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</si>
  <si>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</si>
  <si>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</si>
  <si>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</si>
  <si>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</si>
  <si>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</si>
  <si>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</si>
  <si>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</si>
  <si>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</si>
  <si>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</si>
  <si>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</si>
  <si>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</si>
  <si>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</si>
  <si>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</si>
  <si>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</si>
  <si>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</si>
  <si>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</si>
  <si>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</si>
  <si>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</si>
  <si>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</si>
  <si>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</si>
  <si>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</si>
  <si>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</si>
  <si>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</si>
  <si>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</si>
  <si>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</si>
  <si>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</si>
  <si>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</si>
  <si>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</si>
  <si>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</si>
  <si>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</si>
  <si>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</si>
  <si>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</si>
  <si>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</si>
  <si>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</si>
  <si>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</si>
  <si>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</si>
  <si>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</si>
  <si>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</si>
  <si>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</si>
  <si>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</si>
  <si>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</si>
  <si>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</si>
  <si>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</si>
  <si>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</si>
  <si>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</si>
  <si>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</si>
  <si>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</si>
  <si>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</si>
  <si>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</si>
  <si>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</si>
  <si>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</si>
  <si>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</si>
  <si>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</si>
  <si>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</si>
  <si>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</si>
  <si>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</si>
  <si>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</si>
  <si>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</si>
  <si>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</si>
  <si>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</si>
  <si>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</si>
  <si>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</si>
  <si>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</si>
  <si>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</si>
  <si>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</si>
  <si>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</si>
  <si>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</si>
  <si>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</si>
  <si>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</si>
  <si>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</si>
  <si>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</si>
  <si>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</si>
  <si>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</si>
  <si>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</si>
  <si>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</si>
  <si>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</si>
  <si>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</si>
  <si>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</si>
  <si>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</si>
  <si>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</si>
  <si>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</si>
  <si>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</si>
  <si>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</si>
  <si>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</si>
  <si>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</si>
  <si>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</si>
  <si>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</si>
  <si>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</si>
  <si>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</si>
  <si>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</si>
  <si>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</si>
  <si>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</si>
  <si>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</si>
  <si>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</si>
  <si>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</si>
  <si>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</si>
  <si>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</si>
  <si>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</si>
  <si>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</si>
  <si>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</si>
  <si>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</si>
  <si>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</si>
  <si>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</si>
  <si>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</si>
  <si>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</si>
  <si>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</si>
  <si>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</si>
  <si>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</si>
  <si>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</si>
  <si>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</si>
  <si>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</si>
  <si>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</si>
  <si>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</si>
  <si>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</si>
  <si>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</si>
  <si>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</si>
  <si>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</si>
  <si>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</si>
  <si>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</si>
  <si>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</si>
  <si>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</si>
  <si>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</si>
  <si>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</si>
  <si>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</si>
  <si>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</si>
  <si>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</si>
  <si>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</si>
  <si>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</si>
  <si>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</si>
  <si>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</si>
  <si>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</si>
  <si>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</si>
  <si>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</si>
  <si>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</si>
  <si>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</si>
  <si>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</si>
  <si>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</si>
  <si>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</si>
  <si>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</si>
  <si>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</si>
  <si>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</si>
  <si>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</si>
  <si>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</si>
  <si>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</si>
  <si>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</si>
  <si>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</si>
  <si>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</si>
  <si>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</si>
  <si>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</si>
  <si>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</si>
  <si>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</si>
  <si>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</si>
  <si>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</si>
  <si>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</si>
  <si>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</si>
  <si>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</si>
  <si>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</si>
  <si>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</si>
  <si>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</si>
  <si>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</si>
  <si>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</si>
  <si>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</si>
  <si>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</si>
  <si>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</si>
  <si>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</si>
  <si>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</si>
  <si>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</si>
  <si>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</si>
  <si>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</si>
  <si>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</si>
  <si>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</si>
  <si>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</si>
  <si>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</si>
  <si>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</si>
  <si>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</si>
  <si>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</si>
  <si>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</si>
  <si>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</si>
  <si>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</si>
  <si>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</si>
  <si>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</si>
  <si>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</si>
  <si>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</si>
  <si>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</si>
  <si>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</si>
  <si>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</si>
  <si>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</si>
  <si>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</si>
  <si>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</si>
  <si>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</si>
  <si>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</si>
  <si>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</si>
  <si>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</si>
  <si>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</si>
  <si>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</si>
  <si>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</si>
  <si>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</si>
  <si>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</si>
  <si>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</si>
  <si>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</si>
  <si>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</si>
  <si>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</si>
  <si>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</si>
  <si>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</si>
  <si>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</si>
  <si>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</si>
  <si>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</si>
  <si>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</si>
  <si>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</si>
  <si>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</si>
  <si>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</si>
  <si>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</si>
  <si>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</si>
  <si>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</si>
  <si>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</si>
  <si>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</si>
  <si>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</si>
  <si>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</si>
  <si>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</si>
  <si>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</si>
  <si>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</si>
  <si>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</si>
  <si>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</si>
  <si>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</si>
  <si>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</si>
  <si>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</si>
  <si>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</si>
  <si>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</si>
  <si>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</si>
  <si>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</si>
  <si>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</si>
  <si>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</si>
  <si>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</si>
  <si>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</si>
  <si>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</si>
  <si>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</si>
  <si>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</si>
  <si>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</si>
  <si>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</si>
  <si>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</si>
  <si>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</si>
  <si>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</si>
  <si>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</si>
  <si>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</si>
  <si>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</si>
  <si>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</si>
  <si>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</si>
  <si>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</si>
  <si>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</si>
  <si>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</si>
  <si>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</si>
  <si>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</si>
  <si>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</si>
  <si>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</si>
  <si>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</si>
  <si>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</si>
  <si>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</si>
  <si>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</si>
  <si>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</si>
  <si>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</si>
  <si>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</si>
  <si>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</si>
  <si>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</si>
  <si>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</si>
  <si>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</si>
  <si>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</si>
  <si>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</si>
  <si>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</si>
  <si>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</si>
  <si>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</si>
  <si>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</si>
  <si>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</si>
  <si>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</si>
  <si>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</si>
  <si>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</si>
  <si>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</si>
  <si>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</si>
  <si>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</si>
  <si>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</si>
  <si>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</si>
  <si>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</si>
  <si>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</si>
  <si>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</si>
  <si>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</si>
  <si>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</si>
  <si>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</si>
  <si>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</si>
  <si>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</si>
  <si>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</si>
  <si>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</si>
  <si>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</si>
  <si>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</si>
  <si>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</si>
  <si>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</si>
  <si>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</si>
  <si>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</si>
  <si>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</si>
  <si>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</si>
  <si>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</si>
  <si>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</si>
  <si>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</si>
  <si>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</si>
  <si>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</si>
  <si>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</si>
  <si>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</si>
  <si>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</si>
  <si>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</si>
  <si>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</si>
  <si>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</si>
  <si>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</si>
  <si>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</si>
  <si>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</si>
  <si>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</si>
  <si>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</si>
  <si>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</si>
  <si>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</si>
  <si>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</si>
  <si>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</si>
  <si>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</si>
  <si>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</si>
  <si>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</si>
  <si>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</si>
  <si>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</si>
  <si>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</si>
  <si>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</si>
  <si>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</si>
  <si>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</si>
  <si>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</si>
  <si>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</si>
  <si>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</si>
  <si>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</si>
  <si>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</si>
  <si>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</si>
  <si>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</si>
  <si>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</si>
  <si>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</si>
  <si>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</si>
  <si>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</si>
  <si>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</si>
  <si>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</si>
  <si>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</si>
  <si>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</si>
  <si>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</si>
  <si>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</si>
  <si>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</si>
  <si>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</si>
  <si>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</si>
  <si>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</si>
  <si>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</si>
  <si>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</si>
  <si>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</si>
  <si>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</si>
  <si>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</si>
  <si>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</si>
  <si>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</si>
  <si>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</si>
  <si>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</si>
  <si>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</si>
  <si>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</si>
  <si>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</si>
  <si>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</si>
  <si>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</si>
  <si>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</si>
  <si>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</si>
  <si>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</si>
  <si>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</si>
  <si>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</si>
  <si>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</si>
  <si>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</si>
  <si>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</si>
  <si>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</si>
  <si>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</si>
  <si>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</si>
  <si>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</si>
  <si>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</si>
  <si>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</si>
  <si>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</si>
  <si>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</si>
  <si>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</si>
  <si>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</si>
  <si>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</si>
  <si>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</si>
  <si>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</si>
  <si>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</si>
  <si>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</si>
  <si>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</si>
  <si>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</si>
  <si>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</si>
  <si>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</si>
  <si>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</si>
  <si>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</si>
  <si>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</si>
  <si>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</si>
  <si>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</si>
  <si>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</si>
  <si>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</si>
  <si>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</si>
  <si>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</si>
  <si>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</si>
  <si>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</si>
  <si>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</si>
  <si>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</si>
  <si>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</si>
  <si>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</si>
  <si>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</si>
  <si>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</si>
  <si>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</si>
  <si>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</si>
  <si>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</si>
  <si>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</si>
  <si>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</si>
  <si>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</si>
  <si>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</si>
  <si>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</si>
  <si>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</si>
  <si>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</si>
  <si>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</si>
  <si>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</si>
  <si>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</si>
  <si>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</si>
  <si>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</si>
  <si>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</si>
  <si>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</si>
  <si>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</si>
  <si>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</si>
  <si>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</si>
  <si>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</si>
  <si>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</si>
  <si>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</si>
  <si>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</si>
  <si>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</si>
  <si>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</si>
  <si>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</si>
  <si>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</si>
  <si>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</si>
  <si>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</si>
  <si>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</si>
  <si>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</si>
  <si>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</si>
  <si>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</si>
  <si>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</si>
  <si>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</si>
  <si>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</si>
  <si>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</si>
  <si>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</si>
  <si>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</si>
  <si>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</si>
  <si>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</si>
  <si>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</si>
  <si>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</si>
  <si>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</si>
  <si>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</si>
  <si>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</si>
  <si>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</si>
  <si>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</si>
  <si>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</si>
  <si>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</si>
  <si>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</si>
  <si>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</si>
  <si>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</si>
  <si>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</si>
  <si>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</si>
  <si>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</si>
  <si>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</si>
  <si>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</si>
  <si>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</si>
  <si>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</si>
  <si>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</si>
  <si>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</si>
  <si>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</si>
  <si>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</si>
  <si>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</si>
  <si>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</si>
  <si>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</si>
  <si>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</si>
  <si>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</si>
  <si>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</si>
  <si>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</si>
  <si>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</si>
  <si>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</si>
  <si>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</si>
  <si>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</si>
  <si>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</si>
  <si>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</si>
  <si>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</si>
  <si>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</si>
  <si>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</si>
  <si>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</si>
  <si>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</si>
  <si>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</si>
  <si>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</si>
  <si>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</si>
  <si>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</si>
  <si>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</si>
  <si>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</si>
  <si>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</si>
  <si>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</si>
  <si>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</si>
  <si>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</si>
  <si>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</si>
  <si>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</si>
  <si>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</si>
  <si>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</si>
  <si>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</si>
  <si>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</si>
  <si>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</si>
  <si>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</si>
  <si>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</si>
  <si>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</si>
  <si>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</si>
  <si>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</si>
  <si>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</si>
  <si>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</si>
  <si>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</si>
  <si>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</si>
  <si>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</si>
  <si>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</si>
  <si>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</si>
  <si>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</si>
  <si>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</si>
  <si>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</si>
  <si>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</si>
  <si>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</si>
  <si>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</si>
  <si>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</si>
  <si>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</si>
  <si>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</si>
  <si>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</si>
  <si>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</si>
  <si>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</si>
  <si>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</si>
  <si>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</si>
  <si>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</si>
  <si>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</si>
  <si>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</si>
  <si>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</si>
  <si>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</si>
  <si>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</si>
  <si>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</si>
  <si>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</si>
  <si>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</si>
  <si>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</si>
  <si>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</si>
  <si>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</si>
  <si>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</si>
  <si>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</si>
  <si>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</si>
  <si>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</si>
  <si>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</si>
  <si>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</si>
  <si>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</si>
  <si>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</si>
  <si>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</si>
  <si>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</si>
  <si>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</si>
  <si>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</si>
  <si>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</si>
  <si>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</si>
  <si>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</si>
  <si>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</si>
  <si>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</si>
  <si>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</si>
  <si>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</si>
  <si>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</si>
  <si>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</si>
  <si>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</si>
  <si>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</si>
  <si>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</si>
  <si>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</si>
  <si>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</si>
  <si>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</si>
  <si>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</si>
  <si>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</si>
  <si>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</si>
  <si>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</si>
  <si>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</si>
  <si>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</si>
  <si>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</si>
  <si>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</si>
  <si>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</si>
  <si>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</si>
  <si>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</si>
  <si>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</si>
  <si>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</si>
  <si>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</si>
  <si>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</si>
  <si>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</si>
  <si>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</si>
  <si>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</si>
  <si>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</si>
  <si>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</si>
  <si>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</si>
  <si>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</si>
  <si>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</si>
  <si>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</si>
  <si>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</si>
  <si>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</si>
  <si>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</si>
  <si>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</si>
  <si>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</si>
  <si>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</si>
  <si>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</si>
  <si>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</si>
  <si>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</si>
  <si>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</si>
  <si>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</si>
  <si>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</si>
  <si>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</si>
  <si>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</si>
  <si>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</si>
  <si>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</si>
  <si>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</si>
  <si>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</si>
  <si>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</si>
  <si>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</si>
  <si>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</si>
  <si>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</si>
  <si>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</si>
  <si>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</si>
  <si>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</si>
  <si>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</si>
  <si>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</si>
  <si>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</si>
  <si>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</si>
  <si>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</si>
  <si>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</si>
  <si>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</si>
  <si>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</si>
  <si>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</si>
  <si>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</si>
  <si>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</si>
  <si>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</si>
  <si>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</si>
  <si>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</si>
  <si>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</si>
  <si>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</si>
  <si>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</si>
  <si>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</si>
  <si>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</si>
  <si>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</si>
  <si>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</si>
  <si>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</si>
  <si>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</si>
  <si>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</si>
  <si>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</si>
  <si>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</si>
  <si>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</si>
  <si>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</si>
  <si>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</si>
  <si>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</si>
  <si>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</si>
  <si>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</si>
  <si>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</si>
  <si>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</si>
  <si>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</si>
  <si>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</si>
  <si>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</si>
  <si>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</si>
  <si>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</si>
  <si>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</si>
  <si>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</si>
  <si>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</si>
  <si>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</si>
  <si>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</si>
  <si>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</si>
  <si>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</si>
  <si>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</si>
  <si>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</si>
  <si>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</si>
  <si>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</si>
  <si>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</si>
  <si>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</si>
  <si>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</si>
  <si>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</si>
  <si>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</si>
  <si>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</si>
  <si>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</si>
  <si>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</si>
  <si>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</si>
  <si>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</si>
  <si>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</si>
  <si>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</si>
  <si>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</si>
  <si>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</si>
  <si>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</si>
  <si>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</si>
  <si>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</si>
  <si>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</si>
  <si>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</si>
  <si>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</si>
  <si>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</si>
  <si>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</si>
  <si>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</si>
  <si>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</si>
  <si>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</si>
  <si>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</si>
  <si>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</si>
  <si>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</si>
  <si>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</si>
  <si>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</si>
  <si>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</si>
  <si>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</si>
  <si>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</si>
  <si>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</si>
  <si>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</si>
  <si>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</si>
  <si>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</si>
  <si>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</si>
  <si>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</si>
  <si>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</si>
  <si>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</si>
  <si>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</si>
  <si>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</si>
  <si>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</si>
  <si>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</si>
  <si>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</si>
  <si>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</si>
  <si>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</si>
  <si>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</si>
  <si>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</si>
  <si>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</si>
  <si>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</si>
  <si>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</si>
  <si>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</si>
  <si>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</si>
  <si>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</si>
  <si>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</si>
  <si>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</si>
  <si>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</si>
  <si>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</si>
  <si>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</si>
  <si>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</si>
  <si>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</si>
  <si>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</si>
  <si>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</si>
  <si>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</si>
  <si>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</si>
  <si>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</si>
  <si>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</si>
  <si>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</si>
  <si>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</si>
  <si>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</si>
  <si>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</si>
  <si>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</si>
  <si>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</si>
  <si>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</si>
  <si>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</si>
  <si>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</si>
  <si>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</si>
  <si>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</si>
  <si>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</si>
  <si>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</si>
  <si>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</si>
  <si>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</si>
  <si>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</si>
  <si>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</si>
  <si>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</si>
  <si>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</si>
  <si>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</si>
  <si>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</si>
  <si>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</si>
  <si>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</si>
  <si>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</si>
  <si>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</si>
  <si>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</si>
  <si>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</si>
  <si>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</si>
  <si>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</si>
  <si>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</si>
  <si>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</si>
  <si>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</si>
  <si>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</si>
  <si>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</si>
  <si>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</si>
  <si>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</si>
  <si>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</si>
  <si>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</si>
  <si>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</si>
  <si>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</si>
  <si>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</si>
  <si>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</si>
  <si>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</si>
  <si>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</si>
  <si>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</si>
  <si>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</si>
  <si>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</si>
  <si>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</si>
  <si>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</si>
  <si>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</si>
  <si>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</si>
  <si>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</si>
  <si>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</si>
  <si>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</si>
  <si>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</si>
  <si>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</si>
  <si>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</si>
  <si>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</si>
  <si>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</si>
  <si>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</si>
  <si>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</si>
  <si>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</si>
  <si>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</si>
  <si>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</si>
  <si>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</si>
  <si>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</si>
  <si>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</si>
  <si>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</si>
  <si>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</si>
  <si>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</si>
  <si>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</si>
  <si>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</si>
  <si>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</si>
  <si>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</si>
  <si>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</si>
  <si>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</si>
  <si>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</si>
  <si>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</si>
  <si>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</si>
  <si>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</si>
  <si>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</si>
  <si>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</si>
  <si>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</si>
  <si>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</si>
  <si>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</si>
  <si>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</si>
  <si>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</si>
  <si>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</si>
  <si>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</si>
  <si>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</si>
  <si>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</si>
  <si>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</si>
  <si>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</si>
  <si>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</si>
  <si>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</si>
  <si>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</si>
  <si>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</si>
  <si>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</si>
  <si>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</si>
  <si>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</si>
  <si>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</si>
  <si>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</si>
  <si>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</si>
  <si>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</si>
  <si>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</si>
  <si>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</si>
  <si>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</si>
  <si>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</si>
  <si>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</si>
  <si>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</si>
  <si>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</si>
  <si>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</si>
  <si>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</si>
  <si>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</si>
  <si>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</si>
  <si>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</si>
  <si>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</si>
  <si>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</si>
  <si>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</si>
  <si>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</si>
  <si>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</si>
  <si>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</si>
  <si>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</si>
  <si>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</si>
  <si>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</si>
  <si>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</si>
  <si>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</si>
  <si>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</si>
  <si>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</si>
  <si>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</si>
  <si>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</si>
  <si>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</si>
  <si>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</si>
  <si>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</si>
  <si>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</si>
  <si>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</si>
  <si>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</si>
  <si>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</si>
  <si>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</si>
  <si>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</si>
  <si>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</si>
  <si>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</si>
  <si>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</si>
  <si>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</si>
  <si>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</si>
  <si>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</si>
  <si>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</si>
  <si>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</si>
  <si>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</si>
  <si>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</si>
  <si>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</si>
  <si>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</si>
  <si>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</si>
  <si>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</si>
  <si>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</si>
  <si>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</si>
  <si>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</si>
  <si>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</si>
  <si>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</si>
  <si>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</si>
  <si>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</si>
  <si>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</si>
  <si>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</si>
  <si>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</si>
  <si>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</si>
  <si>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</si>
  <si>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</si>
  <si>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</si>
  <si>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</si>
  <si>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</si>
  <si>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</si>
  <si>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</si>
  <si>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</si>
  <si>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</si>
  <si>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</si>
  <si>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</si>
  <si>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</si>
  <si>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</si>
  <si>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</si>
  <si>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</si>
  <si>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</si>
  <si>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</si>
  <si>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</si>
  <si>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</si>
  <si>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</si>
  <si>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</si>
  <si>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</si>
  <si>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</si>
  <si>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</si>
  <si>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</si>
  <si>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</si>
  <si>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</si>
  <si>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</si>
  <si>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</si>
  <si>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</si>
  <si>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</si>
  <si>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</si>
  <si>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</si>
  <si>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</si>
  <si>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</si>
  <si>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</si>
  <si>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</si>
  <si>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</si>
  <si>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</si>
  <si>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</si>
  <si>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</si>
  <si>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</si>
  <si>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</si>
  <si>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</si>
  <si>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</si>
  <si>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</si>
  <si>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</si>
  <si>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</si>
  <si>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</si>
  <si>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</si>
  <si>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</si>
  <si>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</si>
  <si>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</si>
  <si>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</si>
  <si>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</si>
  <si>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</si>
  <si>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</si>
  <si>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</si>
  <si>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</si>
  <si>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</si>
  <si>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</si>
  <si>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</si>
  <si>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</si>
  <si>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</si>
  <si>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</si>
  <si>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</si>
  <si>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</si>
  <si>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</si>
  <si>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</si>
  <si>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</si>
  <si>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</si>
  <si>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</si>
  <si>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</si>
  <si>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</si>
  <si>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</si>
  <si>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</si>
  <si>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</si>
  <si>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</si>
  <si>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</si>
  <si>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</si>
  <si>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</si>
  <si>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</si>
  <si>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</si>
  <si>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</si>
  <si>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</si>
  <si>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</si>
  <si>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</si>
  <si>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</si>
  <si>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</si>
  <si>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</si>
  <si>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</si>
  <si>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</si>
  <si>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</si>
  <si>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</si>
  <si>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</si>
  <si>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</si>
  <si>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</si>
  <si>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</si>
  <si>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</si>
  <si>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</si>
  <si>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</si>
  <si>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</si>
  <si>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</si>
  <si>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</si>
  <si>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</si>
  <si>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</si>
  <si>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</si>
  <si>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</si>
  <si>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</si>
  <si>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</si>
  <si>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</si>
  <si>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</si>
  <si>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</si>
  <si>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</si>
  <si>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</si>
  <si>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</si>
  <si>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</si>
  <si>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</si>
  <si>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</si>
  <si>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</si>
  <si>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</si>
  <si>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</si>
  <si>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</si>
  <si>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</si>
  <si>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</si>
  <si>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</si>
  <si>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</si>
  <si>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</si>
  <si>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</si>
  <si>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</si>
  <si>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</si>
  <si>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</si>
  <si>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</si>
  <si>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</si>
  <si>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</si>
  <si>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</si>
  <si>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</si>
  <si>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</si>
  <si>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</si>
  <si>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</si>
  <si>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</si>
  <si>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</si>
  <si>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</si>
  <si>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</si>
  <si>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</si>
  <si>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</si>
  <si>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</si>
  <si>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</si>
  <si>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</si>
  <si>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</si>
  <si>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</si>
  <si>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</si>
  <si>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</si>
  <si>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</si>
  <si>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</si>
  <si>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</si>
  <si>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</si>
  <si>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</si>
  <si>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</si>
  <si>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</si>
  <si>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</si>
  <si>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</si>
  <si>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</si>
  <si>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</si>
  <si>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</si>
  <si>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</si>
  <si>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</si>
  <si>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</si>
  <si>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</si>
  <si>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</si>
  <si>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</si>
  <si>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</si>
  <si>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</si>
  <si>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</si>
  <si>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</si>
  <si>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</si>
  <si>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</si>
  <si>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</si>
  <si>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</si>
  <si>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</si>
  <si>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</si>
  <si>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</si>
  <si>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</si>
  <si>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</si>
  <si>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</si>
  <si>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</si>
  <si>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</si>
  <si>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</si>
  <si>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</si>
  <si>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</si>
  <si>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</si>
  <si>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</si>
  <si>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</si>
  <si>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</si>
  <si>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</si>
  <si>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</si>
  <si>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</si>
  <si>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</si>
  <si>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</si>
  <si>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</si>
  <si>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</si>
  <si>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</si>
  <si>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</si>
  <si>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</si>
  <si>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</si>
  <si>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</si>
  <si>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</si>
  <si>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</si>
  <si>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</si>
  <si>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</si>
  <si>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</si>
  <si>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</si>
  <si>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</si>
  <si>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</si>
  <si>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</si>
  <si>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</si>
  <si>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</si>
  <si>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</si>
  <si>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</si>
  <si>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</si>
  <si>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</si>
  <si>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</si>
  <si>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</si>
  <si>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</si>
  <si>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</si>
  <si>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</si>
  <si>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</si>
  <si>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</si>
  <si>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</si>
  <si>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</si>
  <si>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</si>
  <si>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</si>
  <si>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</si>
  <si>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</si>
  <si>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</si>
  <si>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</si>
  <si>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</si>
  <si>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</si>
  <si>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</si>
  <si>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</si>
  <si>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</si>
  <si>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</si>
  <si>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</si>
  <si>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</si>
  <si>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</si>
  <si>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</si>
  <si>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</si>
  <si>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</si>
  <si>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</si>
  <si>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</si>
  <si>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</si>
  <si>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</si>
  <si>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</si>
  <si>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</si>
  <si>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</si>
  <si>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</si>
  <si>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</si>
  <si>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</si>
  <si>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</si>
  <si>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</si>
  <si>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</si>
  <si>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</si>
  <si>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</si>
  <si>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</si>
  <si>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</si>
  <si>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</si>
  <si>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</si>
  <si>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</si>
  <si>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</si>
  <si>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</si>
  <si>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</si>
  <si>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</si>
  <si>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</si>
  <si>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</si>
  <si>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</si>
  <si>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</si>
  <si>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</si>
  <si>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</si>
  <si>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</si>
  <si>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</si>
  <si>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</si>
  <si>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</si>
  <si>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</si>
  <si>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</si>
  <si>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</si>
  <si>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</si>
  <si>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</si>
  <si>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</si>
  <si>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</si>
  <si>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</si>
  <si>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</si>
  <si>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</si>
  <si>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</si>
  <si>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</si>
  <si>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</si>
  <si>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</si>
  <si>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</si>
  <si>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</si>
  <si>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</si>
  <si>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</si>
  <si>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</si>
  <si>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</si>
  <si>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</si>
  <si>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</si>
  <si>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</si>
  <si>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</si>
  <si>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</si>
  <si>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</si>
  <si>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</si>
  <si>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</si>
  <si>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</si>
  <si>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</si>
  <si>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</si>
  <si>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</si>
  <si>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</si>
  <si>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</si>
  <si>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</si>
  <si>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</si>
  <si>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</si>
  <si>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</si>
  <si>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</si>
  <si>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</si>
  <si>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</si>
  <si>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</si>
  <si>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</si>
  <si>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</si>
  <si>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</si>
  <si>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</si>
  <si>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</si>
  <si>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</si>
  <si>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</si>
  <si>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</si>
  <si>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</si>
  <si>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</si>
  <si>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</si>
  <si>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</si>
  <si>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</si>
  <si>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</si>
  <si>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</si>
  <si>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</si>
  <si>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</si>
  <si>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</si>
  <si>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</si>
  <si>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</si>
  <si>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</si>
  <si>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</si>
  <si>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</si>
  <si>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</si>
  <si>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</si>
  <si>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</si>
  <si>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</si>
  <si>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</si>
  <si>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</si>
  <si>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</si>
  <si>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</si>
  <si>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</si>
  <si>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</si>
  <si>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</si>
  <si>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</si>
  <si>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</si>
  <si>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</si>
  <si>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</si>
  <si>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</si>
  <si>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</si>
  <si>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</si>
  <si>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</si>
  <si>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</si>
  <si>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</si>
  <si>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</si>
  <si>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</si>
  <si>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</si>
  <si>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</si>
  <si>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</si>
  <si>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</si>
  <si>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</si>
  <si>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</si>
  <si>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</si>
  <si>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</si>
  <si>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</si>
  <si>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</si>
  <si>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</si>
  <si>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</si>
  <si>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</si>
  <si>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</si>
  <si>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</si>
  <si>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</si>
  <si>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</si>
  <si>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</si>
  <si>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</si>
  <si>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</si>
  <si>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</si>
  <si>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</si>
  <si>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</si>
  <si>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</si>
  <si>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</si>
  <si>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</si>
  <si>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</si>
  <si>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</si>
  <si>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</si>
  <si>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</si>
  <si>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</si>
  <si>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</si>
  <si>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</si>
  <si>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</si>
  <si>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</si>
  <si>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</si>
  <si>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</si>
  <si>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</si>
  <si>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</si>
  <si>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</si>
  <si>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</si>
  <si>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</si>
  <si>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</si>
  <si>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</si>
  <si>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</si>
  <si>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</si>
  <si>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</si>
  <si>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</si>
  <si>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</si>
  <si>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</si>
  <si>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</si>
  <si>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</si>
  <si>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</si>
  <si>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</si>
  <si>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</si>
  <si>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</si>
  <si>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</si>
  <si>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</si>
  <si>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</si>
  <si>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</si>
  <si>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</si>
  <si>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</si>
  <si>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</si>
  <si>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</si>
  <si>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</si>
  <si>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</si>
  <si>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</si>
  <si>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</si>
  <si>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</si>
  <si>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</si>
  <si>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</si>
  <si>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</si>
  <si>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</si>
  <si>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</si>
  <si>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</si>
  <si>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</si>
  <si>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</si>
  <si>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</si>
  <si>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</si>
  <si>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</si>
  <si>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</si>
  <si>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</si>
  <si>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</si>
  <si>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</si>
  <si>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</si>
  <si>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</si>
  <si>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</si>
  <si>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</si>
  <si>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</si>
  <si>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</si>
  <si>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</si>
  <si>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</si>
  <si>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</si>
  <si>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</si>
  <si>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</si>
  <si>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</si>
  <si>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</si>
  <si>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</si>
  <si>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</si>
  <si>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</si>
  <si>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</si>
  <si>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</si>
  <si>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</si>
  <si>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</si>
  <si>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</si>
  <si>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</si>
  <si>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</si>
  <si>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</si>
  <si>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</si>
  <si>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</si>
  <si>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</si>
  <si>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</si>
  <si>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</si>
  <si>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</si>
  <si>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</si>
  <si>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</si>
  <si>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</si>
  <si>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</si>
  <si>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</si>
  <si>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</si>
  <si>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</si>
  <si>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</si>
  <si>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</si>
  <si>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</si>
  <si>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</si>
  <si>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</si>
  <si>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</si>
  <si>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</si>
  <si>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</si>
  <si>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</si>
  <si>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</si>
  <si>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</si>
  <si>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</si>
  <si>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</si>
  <si>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</si>
  <si>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</si>
  <si>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</si>
  <si>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</si>
  <si>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</si>
  <si>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</si>
  <si>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</si>
  <si>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</si>
  <si>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</si>
  <si>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</si>
  <si>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</si>
  <si>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</si>
  <si>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</si>
  <si>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</si>
  <si>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</si>
  <si>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</si>
  <si>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</si>
  <si>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</si>
  <si>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</si>
  <si>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</si>
  <si>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</si>
  <si>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</si>
  <si>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</si>
  <si>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</si>
  <si>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</si>
  <si>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</si>
  <si>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</si>
  <si>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</si>
  <si>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</si>
  <si>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</si>
  <si>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</si>
  <si>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</si>
  <si>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</si>
  <si>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</si>
  <si>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</si>
  <si>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</si>
  <si>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</si>
  <si>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</si>
  <si>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</si>
  <si>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</si>
  <si>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</si>
  <si>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</si>
  <si>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</si>
  <si>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</si>
  <si>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</si>
  <si>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</si>
  <si>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</si>
  <si>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</si>
  <si>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</si>
  <si>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</si>
  <si>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</si>
  <si>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</si>
  <si>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</si>
  <si>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</si>
  <si>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</si>
  <si>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</si>
  <si>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</si>
  <si>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</si>
  <si>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</si>
  <si>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</si>
  <si>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</si>
  <si>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</si>
  <si>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</si>
  <si>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</si>
  <si>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</si>
  <si>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</si>
  <si>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</si>
  <si>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</si>
  <si>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</si>
  <si>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</si>
  <si>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</si>
  <si>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</si>
  <si>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</si>
  <si>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</si>
  <si>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</si>
  <si>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</si>
  <si>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</si>
  <si>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</si>
  <si>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</si>
  <si>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</si>
  <si>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</si>
  <si>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</si>
  <si>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</si>
  <si>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</si>
  <si>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</si>
  <si>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</si>
  <si>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</si>
  <si>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</si>
  <si>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</si>
  <si>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</si>
  <si>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</si>
  <si>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</si>
  <si>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</si>
  <si>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</si>
  <si>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</si>
  <si>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</si>
  <si>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</si>
  <si>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</si>
  <si>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</si>
  <si>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</si>
  <si>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</si>
  <si>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</si>
  <si>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</si>
  <si>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</si>
  <si>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</si>
  <si>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</si>
  <si>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</si>
  <si>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</si>
  <si>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</si>
  <si>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</si>
  <si>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</si>
  <si>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</si>
  <si>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</si>
  <si>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</si>
  <si>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</si>
  <si>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</si>
  <si>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</si>
  <si>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</si>
  <si>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</si>
  <si>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</si>
  <si>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</si>
  <si>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</si>
  <si>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</si>
  <si>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</si>
  <si>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</si>
  <si>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</si>
  <si>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</si>
  <si>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</si>
  <si>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</si>
  <si>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</si>
  <si>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</si>
  <si>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</si>
  <si>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</si>
  <si>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</si>
  <si>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</si>
  <si>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</si>
  <si>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</si>
  <si>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</si>
  <si>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</si>
  <si>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</si>
  <si>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</si>
  <si>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</si>
  <si>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</si>
  <si>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</si>
  <si>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</si>
  <si>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</si>
  <si>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</si>
  <si>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</si>
  <si>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</si>
  <si>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</si>
  <si>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</si>
  <si>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</si>
  <si>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</si>
  <si>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</si>
  <si>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</si>
  <si>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</si>
  <si>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</si>
  <si>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</si>
  <si>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</si>
  <si>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</si>
  <si>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</si>
  <si>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</si>
  <si>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</si>
  <si>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</si>
  <si>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</si>
  <si>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</si>
  <si>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</si>
  <si>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</si>
  <si>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</si>
  <si>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</si>
  <si>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</si>
  <si>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</si>
  <si>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</si>
  <si>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</si>
  <si>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</si>
  <si>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</si>
  <si>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</si>
  <si>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</si>
  <si>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</si>
  <si>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</si>
  <si>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</si>
  <si>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</si>
  <si>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</si>
  <si>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</si>
  <si>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</si>
  <si>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</si>
  <si>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</si>
  <si>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</si>
  <si>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</si>
  <si>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</si>
  <si>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</si>
  <si>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</si>
  <si>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</si>
  <si>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</si>
  <si>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</si>
  <si>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</si>
  <si>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</si>
  <si>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</si>
  <si>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</si>
  <si>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</si>
  <si>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</si>
  <si>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</si>
  <si>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</si>
  <si>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</si>
  <si>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</si>
  <si>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</si>
  <si>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</si>
  <si>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</si>
  <si>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</si>
  <si>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</si>
  <si>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</si>
  <si>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</si>
  <si>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</si>
  <si>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</si>
  <si>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</si>
  <si>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</si>
  <si>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</si>
  <si>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</si>
  <si>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</si>
  <si>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</si>
  <si>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</si>
  <si>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</si>
  <si>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</si>
  <si>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</si>
  <si>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</si>
  <si>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</si>
  <si>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</si>
  <si>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</si>
  <si>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</si>
  <si>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</si>
  <si>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</si>
  <si>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</si>
  <si>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</si>
  <si>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</si>
  <si>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</si>
  <si>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</si>
  <si>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</si>
  <si>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</si>
  <si>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</si>
  <si>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</si>
  <si>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</si>
  <si>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</si>
  <si>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</si>
  <si>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</si>
  <si>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</si>
  <si>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</si>
  <si>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</si>
  <si>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</si>
  <si>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</si>
  <si>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</si>
  <si>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</si>
  <si>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</si>
  <si>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</si>
  <si>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</si>
  <si>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</si>
  <si>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</si>
  <si>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</si>
  <si>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</si>
  <si>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</si>
  <si>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</si>
  <si>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</si>
  <si>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</si>
  <si>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</si>
  <si>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</si>
  <si>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</si>
  <si>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</si>
  <si>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</si>
  <si>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</si>
  <si>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</si>
  <si>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</si>
  <si>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</si>
  <si>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</si>
  <si>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</si>
  <si>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</si>
  <si>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</si>
  <si>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</si>
  <si>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</si>
  <si>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</si>
  <si>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</si>
  <si>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</si>
  <si>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</si>
  <si>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</si>
  <si>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</si>
  <si>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</si>
  <si>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</si>
  <si>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</si>
  <si>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</si>
  <si>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</si>
  <si>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</si>
  <si>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</si>
  <si>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</si>
  <si>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</si>
  <si>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</si>
  <si>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</si>
  <si>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</si>
  <si>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</si>
  <si>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</si>
  <si>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</si>
  <si>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</si>
  <si>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</si>
  <si>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</si>
  <si>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</si>
  <si>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</si>
  <si>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</si>
  <si>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</si>
  <si>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</si>
  <si>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</si>
  <si>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</si>
  <si>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</si>
  <si>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</si>
  <si>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</si>
  <si>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</si>
  <si>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</si>
  <si>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</si>
  <si>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</si>
  <si>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</si>
  <si>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</si>
  <si>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</si>
  <si>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</si>
  <si>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</si>
  <si>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</si>
  <si>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</si>
  <si>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</si>
  <si>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</si>
  <si>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</si>
  <si>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</si>
  <si>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</si>
  <si>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</si>
  <si>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</si>
  <si>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</si>
  <si>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</si>
  <si>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</si>
  <si>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</si>
  <si>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</si>
  <si>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</si>
  <si>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</si>
  <si>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</si>
  <si>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</si>
  <si>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</si>
  <si>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</si>
  <si>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</si>
  <si>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</si>
  <si>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</si>
  <si>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</si>
  <si>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</si>
  <si>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</si>
  <si>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</si>
  <si>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</si>
  <si>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</si>
  <si>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</si>
  <si>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</si>
  <si>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</si>
  <si>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</si>
  <si>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</si>
  <si>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</si>
  <si>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</si>
  <si>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</si>
  <si>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</si>
  <si>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</si>
  <si>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</si>
  <si>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</si>
  <si>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</si>
  <si>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</si>
  <si>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</si>
  <si>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</si>
  <si>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</si>
  <si>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</si>
  <si>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</si>
  <si>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</si>
  <si>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</si>
  <si>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</si>
  <si>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</si>
  <si>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</si>
  <si>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</si>
  <si>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</si>
  <si>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</si>
  <si>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</si>
  <si>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</si>
  <si>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</si>
  <si>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</si>
  <si>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</si>
  <si>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</si>
  <si>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</si>
  <si>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</si>
  <si>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</si>
  <si>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</si>
  <si>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</si>
  <si>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</si>
  <si>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</si>
  <si>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</si>
  <si>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</si>
  <si>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</si>
  <si>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</si>
  <si>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</si>
  <si>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</si>
  <si>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</si>
  <si>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</si>
  <si>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</si>
  <si>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</si>
  <si>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</si>
  <si>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</si>
  <si>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</si>
  <si>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</si>
  <si>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</si>
  <si>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</si>
  <si>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</si>
  <si>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</si>
  <si>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</si>
  <si>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</si>
  <si>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</si>
  <si>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</si>
  <si>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</si>
  <si>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</si>
  <si>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</si>
  <si>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</si>
  <si>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</si>
  <si>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</si>
  <si>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</si>
  <si>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</si>
  <si>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</si>
  <si>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</si>
  <si>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</si>
  <si>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</si>
  <si>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</si>
  <si>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</si>
  <si>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</si>
  <si>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</si>
  <si>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</si>
  <si>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</si>
  <si>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</si>
  <si>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</si>
  <si>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</si>
  <si>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</si>
  <si>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</si>
  <si>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</si>
  <si>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</si>
  <si>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</si>
  <si>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</si>
  <si>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</si>
  <si>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</si>
  <si>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</si>
  <si>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</si>
  <si>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</si>
  <si>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</si>
  <si>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</si>
  <si>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</si>
  <si>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</si>
  <si>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</si>
  <si>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</si>
  <si>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</si>
  <si>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</si>
  <si>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</si>
  <si>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</si>
  <si>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</si>
  <si>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</si>
  <si>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</si>
  <si>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</si>
  <si>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</si>
  <si>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</si>
  <si>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</si>
  <si>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</si>
  <si>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</si>
  <si>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</si>
  <si>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</si>
  <si>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</si>
  <si>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</si>
  <si>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</si>
  <si>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</si>
  <si>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</si>
  <si>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</si>
  <si>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</si>
  <si>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</si>
  <si>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</si>
  <si>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</si>
  <si>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</si>
  <si>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</si>
  <si>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</si>
  <si>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</si>
  <si>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</si>
  <si>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</si>
  <si>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</si>
  <si>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</si>
  <si>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</si>
  <si>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</si>
  <si>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</si>
  <si>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</si>
  <si>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</si>
  <si>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</si>
  <si>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</si>
  <si>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</si>
  <si>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</si>
  <si>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</si>
  <si>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</si>
  <si>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</si>
  <si>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</si>
  <si>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</si>
  <si>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</si>
  <si>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</si>
  <si>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</si>
  <si>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</si>
  <si>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</si>
  <si>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</si>
  <si>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</si>
  <si>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</si>
  <si>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</si>
  <si>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</si>
  <si>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</si>
  <si>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</si>
  <si>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</si>
  <si>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</si>
  <si>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</si>
  <si>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</si>
  <si>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</si>
  <si>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</si>
  <si>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</si>
  <si>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</si>
  <si>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</si>
  <si>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</si>
  <si>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</si>
  <si>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</si>
  <si>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</si>
  <si>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</si>
  <si>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</si>
  <si>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</si>
  <si>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</si>
  <si>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</si>
  <si>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</si>
  <si>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</si>
  <si>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</si>
  <si>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</si>
  <si>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</si>
  <si>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</si>
  <si>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</si>
  <si>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</si>
  <si>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</si>
  <si>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</si>
  <si>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</si>
  <si>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</si>
  <si>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</si>
  <si>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</si>
  <si>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</si>
  <si>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</si>
  <si>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</si>
  <si>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</si>
  <si>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</si>
  <si>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</si>
  <si>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</si>
  <si>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</si>
  <si>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</si>
  <si>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</si>
  <si>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</si>
  <si>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</si>
  <si>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</si>
  <si>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</si>
  <si>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</si>
  <si>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</si>
  <si>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</si>
  <si>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</si>
  <si>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</si>
  <si>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</si>
  <si>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</si>
  <si>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</si>
  <si>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</si>
  <si>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</si>
  <si>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</si>
  <si>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</si>
  <si>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</si>
  <si>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</si>
  <si>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</si>
  <si>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</si>
  <si>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</si>
  <si>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</si>
  <si>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</si>
  <si>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</si>
  <si>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</si>
  <si>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</si>
  <si>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</si>
  <si>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</si>
  <si>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</si>
  <si>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</si>
  <si>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</si>
  <si>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</si>
  <si>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</si>
  <si>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</si>
  <si>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</si>
  <si>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</si>
  <si>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</si>
  <si>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</si>
  <si>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</si>
  <si>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</si>
  <si>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</si>
  <si>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</si>
  <si>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</si>
  <si>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</si>
  <si>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</si>
  <si>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</si>
  <si>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</si>
  <si>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</si>
  <si>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</si>
  <si>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</si>
  <si>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</si>
  <si>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</si>
  <si>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</si>
  <si>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</si>
  <si>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</si>
  <si>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</si>
  <si>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</si>
  <si>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</si>
  <si>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</si>
  <si>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</si>
  <si>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</si>
  <si>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</si>
  <si>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</si>
  <si>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</si>
  <si>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</si>
  <si>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</si>
  <si>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</si>
  <si>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</si>
  <si>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</si>
  <si>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</si>
  <si>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</si>
  <si>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</si>
  <si>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</si>
  <si>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</si>
  <si>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</si>
  <si>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</si>
  <si>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</si>
  <si>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</si>
  <si>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</si>
  <si>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</si>
  <si>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</si>
  <si>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</si>
  <si>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</si>
  <si>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</si>
  <si>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</si>
  <si>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</si>
  <si>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</si>
  <si>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</si>
  <si>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</si>
  <si>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</si>
  <si>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</si>
  <si>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</si>
  <si>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</si>
  <si>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</si>
  <si>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</si>
  <si>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</si>
  <si>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</si>
  <si>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</si>
  <si>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</si>
  <si>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</si>
  <si>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</si>
  <si>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</si>
  <si>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</si>
  <si>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</si>
  <si>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</si>
  <si>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</si>
  <si>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</si>
  <si>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</si>
  <si>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</si>
  <si>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</si>
  <si>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</si>
  <si>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</si>
  <si>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</si>
  <si>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</si>
  <si>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</si>
  <si>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</si>
  <si>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</si>
  <si>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</si>
  <si>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</si>
  <si>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</si>
  <si>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</si>
  <si>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</si>
  <si>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</si>
  <si>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</si>
  <si>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</si>
  <si>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</si>
  <si>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</si>
  <si>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</si>
  <si>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</si>
  <si>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</si>
  <si>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</si>
  <si>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</si>
  <si>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</si>
  <si>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</si>
  <si>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</si>
  <si>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</si>
  <si>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</si>
  <si>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</si>
  <si>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</si>
  <si>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</si>
  <si>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</si>
  <si>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</si>
  <si>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</si>
  <si>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</si>
  <si>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</si>
  <si>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</si>
  <si>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</si>
  <si>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</si>
  <si>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</si>
  <si>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</si>
  <si>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</si>
  <si>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</si>
  <si>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</si>
  <si>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</si>
  <si>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</si>
  <si>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</si>
  <si>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</si>
  <si>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</si>
  <si>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</si>
  <si>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</si>
  <si>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</si>
  <si>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</si>
  <si>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</si>
  <si>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</si>
  <si>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</si>
  <si>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</si>
  <si>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</si>
  <si>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</si>
  <si>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</si>
  <si>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</si>
  <si>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</si>
  <si>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</si>
  <si>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</si>
  <si>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</si>
  <si>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</si>
  <si>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</si>
  <si>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</si>
  <si>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</si>
  <si>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</si>
  <si>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</si>
  <si>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</si>
  <si>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</si>
  <si>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</si>
  <si>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</si>
  <si>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</si>
  <si>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</si>
  <si>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</si>
  <si>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</si>
  <si>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</si>
  <si>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</si>
  <si>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</si>
  <si>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</si>
  <si>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</si>
  <si>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</si>
  <si>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</si>
  <si>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</si>
  <si>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</si>
  <si>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</si>
  <si>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</si>
  <si>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</si>
  <si>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</si>
  <si>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</si>
  <si>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</si>
  <si>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</si>
  <si>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</si>
  <si>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</si>
  <si>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</si>
  <si>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</si>
  <si>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</si>
  <si>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</si>
  <si>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</si>
  <si>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</si>
  <si>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</si>
  <si>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</si>
  <si>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</si>
  <si>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</si>
  <si>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</si>
  <si>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</si>
  <si>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</si>
  <si>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</si>
  <si>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</si>
  <si>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</si>
  <si>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</si>
  <si>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</si>
  <si>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</si>
  <si>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</si>
  <si>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</si>
  <si>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</si>
  <si>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</si>
  <si>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</si>
  <si>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</si>
  <si>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</si>
  <si>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</si>
  <si>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</si>
  <si>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</si>
  <si>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</si>
  <si>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</si>
  <si>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</si>
  <si>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</si>
  <si>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</si>
  <si>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</si>
  <si>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</si>
  <si>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</si>
  <si>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</si>
  <si>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</si>
  <si>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</si>
  <si>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</si>
  <si>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</si>
  <si>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</si>
  <si>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</si>
  <si>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</si>
  <si>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</si>
  <si>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</si>
  <si>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</si>
  <si>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</si>
  <si>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</si>
  <si>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</si>
  <si>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</si>
  <si>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</si>
  <si>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</si>
  <si>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</si>
  <si>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</si>
  <si>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</si>
  <si>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</si>
  <si>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</si>
  <si>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</si>
  <si>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</si>
  <si>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</si>
  <si>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</si>
  <si>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</si>
  <si>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</si>
  <si>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</si>
  <si>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</si>
  <si>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</si>
  <si>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</si>
  <si>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</si>
  <si>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</si>
  <si>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</si>
  <si>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</si>
  <si>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</si>
  <si>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</si>
  <si>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</si>
  <si>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</si>
  <si>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</si>
  <si>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</si>
  <si>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</si>
  <si>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</si>
  <si>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</si>
  <si>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</si>
  <si>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</si>
  <si>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</si>
  <si>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</si>
  <si>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</si>
  <si>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</si>
  <si>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</si>
  <si>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</si>
  <si>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</si>
  <si>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</si>
  <si>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</si>
  <si>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</si>
  <si>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</si>
  <si>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</si>
  <si>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</si>
  <si>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</si>
  <si>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</si>
  <si>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</si>
  <si>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</si>
  <si>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</si>
  <si>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</si>
  <si>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</si>
  <si>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</si>
  <si>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</si>
  <si>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</si>
  <si>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</si>
  <si>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</si>
  <si>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</si>
  <si>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</si>
  <si>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</si>
  <si>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</si>
  <si>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</si>
  <si>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</si>
  <si>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</si>
  <si>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</si>
  <si>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</si>
  <si>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</si>
  <si>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</si>
  <si>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</si>
  <si>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</si>
  <si>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</si>
  <si>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</si>
  <si>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</si>
  <si>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</si>
  <si>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</si>
  <si>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</si>
  <si>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</si>
  <si>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</si>
  <si>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</si>
  <si>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</si>
  <si>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</si>
  <si>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</si>
  <si>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</si>
  <si>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</si>
  <si>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</si>
  <si>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</si>
  <si>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</si>
  <si>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</si>
  <si>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</si>
  <si>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</si>
  <si>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</si>
  <si>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</si>
  <si>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</si>
  <si>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</si>
  <si>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</si>
  <si>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</si>
  <si>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</si>
  <si>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</si>
  <si>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</si>
  <si>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</si>
  <si>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</si>
  <si>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</si>
  <si>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</si>
  <si>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</si>
  <si>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</si>
  <si>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</si>
  <si>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</si>
  <si>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</si>
  <si>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</si>
  <si>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</si>
  <si>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</si>
  <si>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</si>
  <si>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</si>
  <si>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</si>
  <si>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</si>
  <si>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</si>
  <si>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</si>
  <si>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</si>
  <si>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</si>
  <si>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</si>
  <si>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</si>
  <si>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</si>
  <si>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</si>
  <si>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</si>
  <si>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</si>
  <si>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</si>
  <si>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</si>
  <si>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</si>
  <si>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</si>
  <si>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</si>
  <si>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</si>
  <si>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</si>
  <si>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</si>
  <si>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</si>
  <si>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</si>
  <si>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</si>
  <si>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</si>
  <si>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</si>
  <si>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</si>
  <si>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</si>
  <si>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</si>
  <si>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</si>
  <si>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</si>
  <si>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</si>
  <si>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</si>
  <si>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</si>
  <si>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</si>
  <si>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</si>
  <si>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</si>
  <si>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</si>
  <si>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</si>
  <si>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</si>
  <si>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</si>
  <si>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</si>
  <si>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</si>
  <si>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</si>
  <si>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</si>
  <si>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</si>
  <si>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</si>
  <si>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</si>
  <si>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</si>
  <si>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</si>
  <si>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</si>
  <si>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</si>
  <si>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</si>
  <si>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</si>
  <si>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</si>
  <si>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</si>
  <si>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</si>
  <si>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</si>
  <si>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</si>
  <si>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</si>
  <si>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</si>
  <si>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</si>
  <si>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</si>
  <si>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</si>
  <si>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</si>
  <si>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</si>
  <si>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</si>
  <si>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</si>
  <si>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</si>
  <si>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</si>
  <si>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</si>
  <si>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</si>
  <si>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</si>
  <si>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</si>
  <si>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</si>
  <si>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</si>
  <si>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</si>
  <si>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</si>
  <si>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</si>
  <si>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</si>
  <si>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</si>
  <si>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</si>
  <si>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</si>
  <si>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</si>
  <si>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</si>
  <si>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</si>
  <si>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</si>
  <si>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</si>
  <si>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</si>
  <si>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</si>
  <si>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</si>
  <si>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</si>
  <si>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</si>
  <si>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</si>
  <si>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</si>
  <si>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</si>
  <si>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</si>
  <si>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</si>
  <si>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</si>
  <si>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</si>
  <si>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</si>
  <si>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</si>
  <si>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</si>
  <si>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</si>
  <si>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</si>
  <si>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</si>
  <si>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</si>
  <si>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</si>
  <si>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</si>
  <si>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</si>
  <si>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</si>
  <si>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</si>
  <si>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</si>
  <si>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</si>
  <si>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</si>
  <si>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</si>
  <si>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</si>
  <si>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</si>
  <si>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</si>
  <si>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</si>
  <si>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</si>
  <si>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</si>
  <si>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</si>
  <si>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</si>
  <si>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</si>
  <si>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</si>
  <si>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</si>
  <si>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</si>
  <si>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</si>
  <si>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</si>
  <si>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</si>
  <si>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</si>
  <si>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</si>
  <si>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</si>
  <si>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</si>
  <si>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</si>
  <si>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</si>
  <si>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</si>
  <si>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</si>
  <si>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</si>
  <si>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</si>
  <si>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</si>
  <si>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</si>
  <si>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</si>
  <si>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</si>
  <si>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</si>
  <si>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</si>
  <si>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</si>
  <si>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</si>
  <si>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</si>
  <si>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</si>
  <si>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</si>
  <si>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</si>
  <si>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</si>
  <si>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</si>
  <si>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</si>
  <si>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</si>
  <si>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</si>
  <si>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</si>
  <si>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</si>
  <si>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</si>
  <si>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</si>
  <si>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</si>
  <si>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</si>
  <si>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</si>
  <si>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</si>
  <si>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</si>
  <si>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</si>
  <si>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</si>
  <si>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</si>
  <si>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</si>
  <si>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</si>
  <si>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</si>
  <si>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</si>
  <si>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</si>
  <si>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</si>
  <si>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</si>
  <si>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</si>
  <si>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</si>
  <si>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</si>
  <si>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</si>
  <si>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</si>
  <si>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</si>
  <si>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</si>
  <si>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</si>
  <si>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</si>
  <si>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</si>
  <si>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</si>
  <si>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</si>
  <si>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</si>
  <si>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</si>
  <si>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</si>
  <si>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</si>
  <si>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</si>
  <si>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</si>
  <si>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</si>
  <si>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</si>
  <si>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</si>
  <si>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</si>
  <si>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</si>
  <si>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</si>
  <si>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</si>
  <si>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</si>
  <si>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</si>
  <si>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</si>
  <si>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</si>
  <si>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</si>
  <si>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</si>
  <si>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</si>
  <si>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</si>
  <si>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</si>
  <si>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</si>
  <si>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</si>
  <si>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</si>
  <si>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</si>
  <si>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</si>
  <si>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</si>
  <si>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</si>
  <si>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</si>
  <si>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</si>
  <si>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</si>
  <si>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</si>
  <si>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</si>
  <si>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</si>
  <si>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</si>
  <si>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</si>
  <si>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</si>
  <si>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</si>
  <si>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</si>
  <si>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</si>
  <si>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</si>
  <si>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</si>
  <si>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</si>
  <si>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</si>
  <si>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</si>
  <si>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</si>
  <si>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</si>
  <si>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</si>
  <si>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</si>
  <si>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</si>
  <si>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</si>
  <si>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</si>
  <si>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</si>
  <si>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</si>
  <si>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</si>
  <si>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</si>
  <si>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</si>
  <si>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</si>
  <si>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</si>
  <si>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</si>
  <si>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</si>
  <si>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</si>
  <si>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</si>
  <si>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</si>
  <si>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</si>
  <si>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</si>
  <si>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</si>
  <si>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</si>
  <si>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</si>
  <si>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</si>
  <si>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</si>
  <si>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</si>
  <si>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</si>
  <si>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</si>
  <si>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</si>
  <si>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</si>
  <si>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</si>
  <si>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</si>
  <si>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</si>
  <si>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</si>
  <si>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</si>
  <si>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</si>
  <si>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</si>
  <si>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</si>
  <si>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</si>
  <si>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</si>
  <si>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</si>
  <si>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</si>
  <si>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</si>
  <si>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</si>
  <si>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</si>
  <si>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</si>
  <si>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</si>
  <si>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</si>
  <si>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</si>
  <si>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</si>
  <si>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</si>
  <si>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</si>
  <si>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</si>
  <si>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</si>
  <si>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</si>
  <si>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</si>
  <si>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</si>
  <si>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</si>
  <si>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</si>
  <si>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</si>
  <si>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</si>
  <si>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</si>
  <si>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</si>
  <si>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</si>
  <si>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</si>
  <si>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</si>
  <si>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</si>
  <si>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</si>
  <si>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</si>
  <si>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</si>
  <si>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</si>
  <si>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</si>
  <si>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</si>
  <si>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</si>
  <si>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</si>
  <si>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</si>
  <si>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</si>
  <si>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</si>
  <si>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</si>
  <si>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</si>
  <si>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</si>
  <si>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</si>
  <si>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</si>
  <si>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</si>
  <si>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</si>
  <si>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</si>
  <si>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</si>
  <si>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</si>
  <si>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</si>
  <si>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</si>
  <si>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</si>
  <si>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</si>
  <si>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</si>
  <si>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</si>
  <si>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</si>
  <si>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</si>
  <si>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</si>
  <si>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</si>
  <si>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</si>
  <si>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</si>
  <si>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</si>
  <si>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</si>
  <si>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</si>
  <si>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</si>
  <si>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</si>
  <si>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</si>
  <si>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</si>
  <si>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</si>
  <si>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</si>
  <si>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</si>
  <si>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</si>
  <si>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</si>
  <si>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</si>
  <si>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</si>
  <si>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</si>
  <si>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</si>
  <si>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</si>
  <si>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</si>
  <si>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</si>
  <si>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</si>
  <si>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</si>
  <si>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</si>
  <si>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</si>
  <si>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</si>
  <si>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</si>
  <si>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</si>
  <si>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</si>
  <si>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</si>
  <si>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</si>
  <si>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</si>
  <si>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</si>
  <si>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</si>
  <si>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</si>
  <si>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</si>
  <si>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</si>
  <si>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</si>
  <si>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</si>
  <si>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</si>
  <si>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</si>
  <si>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</si>
  <si>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</si>
  <si>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</si>
  <si>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</si>
  <si>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</si>
  <si>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</si>
  <si>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</si>
  <si>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</si>
  <si>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</si>
  <si>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</si>
  <si>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</si>
  <si>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</si>
  <si>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</si>
  <si>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</si>
  <si>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</si>
  <si>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</si>
  <si>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</si>
  <si>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</si>
  <si>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</si>
  <si>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</si>
  <si>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</si>
  <si>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</si>
  <si>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</si>
  <si>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</si>
  <si>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</si>
  <si>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</si>
  <si>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</si>
  <si>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</si>
  <si>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</si>
  <si>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</si>
  <si>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</si>
  <si>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</si>
  <si>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</si>
  <si>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</si>
  <si>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</si>
  <si>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</si>
  <si>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</si>
  <si>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</si>
  <si>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</si>
  <si>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</si>
  <si>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</si>
  <si>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</si>
  <si>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</si>
  <si>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</si>
  <si>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</si>
  <si>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</si>
  <si>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</si>
  <si>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</si>
  <si>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</si>
  <si>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</si>
  <si>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</si>
  <si>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</si>
  <si>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</si>
  <si>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</si>
  <si>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</si>
  <si>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</si>
  <si>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</si>
  <si>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</si>
  <si>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</si>
  <si>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</si>
  <si>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</si>
  <si>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</si>
  <si>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</si>
  <si>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</si>
  <si>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</si>
  <si>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</si>
  <si>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</si>
  <si>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</si>
  <si>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</si>
  <si>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</si>
  <si>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</si>
  <si>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</si>
  <si>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</si>
  <si>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</si>
  <si>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</si>
  <si>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</si>
  <si>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</si>
  <si>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</si>
  <si>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</si>
  <si>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</si>
  <si>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</si>
  <si>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</si>
  <si>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</si>
  <si>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</si>
  <si>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</si>
  <si>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</si>
  <si>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</si>
  <si>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</si>
  <si>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</si>
  <si>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</si>
  <si>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</si>
  <si>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</si>
  <si>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</si>
  <si>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</si>
  <si>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</si>
  <si>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</si>
  <si>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</si>
  <si>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</si>
  <si>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</si>
  <si>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</si>
  <si>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</si>
  <si>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</si>
  <si>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</si>
  <si>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</si>
  <si>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</si>
  <si>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</si>
  <si>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</si>
  <si>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</si>
  <si>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</si>
  <si>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</si>
  <si>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</si>
  <si>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</si>
  <si>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</si>
  <si>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</si>
  <si>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</si>
  <si>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</si>
  <si>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</si>
  <si>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</si>
  <si>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</si>
  <si>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</si>
  <si>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</si>
  <si>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</si>
  <si>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</si>
  <si>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</si>
  <si>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</si>
  <si>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</si>
  <si>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</si>
  <si>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</si>
  <si>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</si>
  <si>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</si>
  <si>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</si>
  <si>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</si>
  <si>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</si>
  <si>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</si>
  <si>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</si>
  <si>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</si>
  <si>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</si>
  <si>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</si>
  <si>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</si>
  <si>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</si>
  <si>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</si>
  <si>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</si>
  <si>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</si>
  <si>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</si>
  <si>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</si>
  <si>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</si>
  <si>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</si>
  <si>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</si>
  <si>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</si>
  <si>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</si>
  <si>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</si>
  <si>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</si>
  <si>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</si>
  <si>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</si>
  <si>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</si>
  <si>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</si>
  <si>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</si>
  <si>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</si>
  <si>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</si>
  <si>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</si>
  <si>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</si>
  <si>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</si>
  <si>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</si>
  <si>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</si>
  <si>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</si>
  <si>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</si>
  <si>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</si>
  <si>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</si>
  <si>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</si>
  <si>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</si>
  <si>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</si>
  <si>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</si>
  <si>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</si>
  <si>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</si>
  <si>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</si>
  <si>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</si>
  <si>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</si>
  <si>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</si>
  <si>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</si>
  <si>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</si>
  <si>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</si>
  <si>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</si>
  <si>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</si>
  <si>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</si>
  <si>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</si>
  <si>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</si>
  <si>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</si>
  <si>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</si>
  <si>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</si>
  <si>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</si>
  <si>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</si>
  <si>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</si>
  <si>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</si>
  <si>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</si>
  <si>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</si>
  <si>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</si>
  <si>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</si>
  <si>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</si>
  <si>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</si>
  <si>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</si>
  <si>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</si>
  <si>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</si>
  <si>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</si>
  <si>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</si>
  <si>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</si>
  <si>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</si>
  <si>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</si>
  <si>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</si>
  <si>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</si>
  <si>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</si>
  <si>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</si>
  <si>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</si>
  <si>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</si>
  <si>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</si>
  <si>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</si>
  <si>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</si>
  <si>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</si>
  <si>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</si>
  <si>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</si>
  <si>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</si>
  <si>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</si>
  <si>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</si>
  <si>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</si>
  <si>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</si>
  <si>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</si>
  <si>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</si>
  <si>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</si>
  <si>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</si>
  <si>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</si>
  <si>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</si>
  <si>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</si>
  <si>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</si>
  <si>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</si>
  <si>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</si>
  <si>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</si>
  <si>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</si>
  <si>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</si>
  <si>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</si>
  <si>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</si>
  <si>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</si>
  <si>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</si>
  <si>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</si>
  <si>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</si>
  <si>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</si>
  <si>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</si>
  <si>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</si>
  <si>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</si>
  <si>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</si>
  <si>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</si>
  <si>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</si>
  <si>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</si>
  <si>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</si>
  <si>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</si>
  <si>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</si>
  <si>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</si>
  <si>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</si>
  <si>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</si>
  <si>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</si>
  <si>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</si>
  <si>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</si>
  <si>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</si>
  <si>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</si>
  <si>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</si>
  <si>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</si>
  <si>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</si>
  <si>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</si>
  <si>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</si>
  <si>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</si>
  <si>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</si>
  <si>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</si>
  <si>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</si>
  <si>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</si>
  <si>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</si>
  <si>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</si>
  <si>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</si>
  <si>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</si>
  <si>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</si>
  <si>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</si>
  <si>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</si>
  <si>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</si>
  <si>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</si>
  <si>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</si>
  <si>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</si>
  <si>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</si>
  <si>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</si>
  <si>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</si>
  <si>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</si>
  <si>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</si>
  <si>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</si>
  <si>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</si>
  <si>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</si>
  <si>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</si>
  <si>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</si>
  <si>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</si>
  <si>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</si>
  <si>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</si>
  <si>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</si>
  <si>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</si>
  <si>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</si>
  <si>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</si>
  <si>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</si>
  <si>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</si>
  <si>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</si>
  <si>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</si>
  <si>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</si>
  <si>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</si>
  <si>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</si>
  <si>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</si>
  <si>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</si>
  <si>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</si>
  <si>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</si>
  <si>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</si>
  <si>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</si>
  <si>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</si>
  <si>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</si>
  <si>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</si>
  <si>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</si>
  <si>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</si>
  <si>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</si>
  <si>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</si>
  <si>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</si>
  <si>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</si>
  <si>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</si>
  <si>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</si>
  <si>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</si>
  <si>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</si>
  <si>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</si>
  <si>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</si>
  <si>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</si>
  <si>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</si>
  <si>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</si>
  <si>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</si>
  <si>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</si>
  <si>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</si>
  <si>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</si>
  <si>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</si>
  <si>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</si>
  <si>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</si>
  <si>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</si>
  <si>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</si>
  <si>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</si>
  <si>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</si>
  <si>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</si>
  <si>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</si>
  <si>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</si>
  <si>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</si>
  <si>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</si>
  <si>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</si>
  <si>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</si>
  <si>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</si>
  <si>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</si>
  <si>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</si>
  <si>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</si>
  <si>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</si>
  <si>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</si>
  <si>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</si>
  <si>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</si>
  <si>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</si>
  <si>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</si>
  <si>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</si>
  <si>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</si>
  <si>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</si>
  <si>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</si>
  <si>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</si>
  <si>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</si>
  <si>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</si>
  <si>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</si>
  <si>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</si>
  <si>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</si>
  <si>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</si>
  <si>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</si>
  <si>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</si>
  <si>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</si>
  <si>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</si>
  <si>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</si>
  <si>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</si>
  <si>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</si>
  <si>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</si>
  <si>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</si>
  <si>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</si>
  <si>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</si>
  <si>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</si>
  <si>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</si>
  <si>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</si>
  <si>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</si>
  <si>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</si>
  <si>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</si>
  <si>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</si>
  <si>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</si>
  <si>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</si>
  <si>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</si>
  <si>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</si>
  <si>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</si>
  <si>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</si>
  <si>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</si>
  <si>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</si>
  <si>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</si>
  <si>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</si>
  <si>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</si>
  <si>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</si>
  <si>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</si>
  <si>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</si>
  <si>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</si>
  <si>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</si>
  <si>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</si>
  <si>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</si>
  <si>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</si>
  <si>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</si>
  <si>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</si>
  <si>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</si>
  <si>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</si>
  <si>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</si>
  <si>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</si>
  <si>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</si>
  <si>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</si>
  <si>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</si>
  <si>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</si>
  <si>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</si>
  <si>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</si>
  <si>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</si>
  <si>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</si>
  <si>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</si>
  <si>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</si>
  <si>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</si>
  <si>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</si>
  <si>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</si>
  <si>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</si>
  <si>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</si>
  <si>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</si>
  <si>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</si>
  <si>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</si>
  <si>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</si>
  <si>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</si>
  <si>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</si>
  <si>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</si>
  <si>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</si>
  <si>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</si>
  <si>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</si>
  <si>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</si>
  <si>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</si>
  <si>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</si>
  <si>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</si>
  <si>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</si>
  <si>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</si>
  <si>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</si>
  <si>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</si>
  <si>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</si>
  <si>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</si>
  <si>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</si>
  <si>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</si>
  <si>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</si>
  <si>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</si>
  <si>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</si>
  <si>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</si>
  <si>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</si>
  <si>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</si>
  <si>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</si>
  <si>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</si>
  <si>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</si>
  <si>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</si>
  <si>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</si>
  <si>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</si>
  <si>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</si>
  <si>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</si>
  <si>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</si>
  <si>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</si>
  <si>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</si>
  <si>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</si>
  <si>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</si>
  <si>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</si>
  <si>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</si>
  <si>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</si>
  <si>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</si>
  <si>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</si>
  <si>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</si>
  <si>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</si>
  <si>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</si>
  <si>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</si>
  <si>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</si>
  <si>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</si>
  <si>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</si>
  <si>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</si>
  <si>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</si>
  <si>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</si>
  <si>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</si>
  <si>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</si>
  <si>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</si>
  <si>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</si>
  <si>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</si>
  <si>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</si>
  <si>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</si>
  <si>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</si>
  <si>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</si>
  <si>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</si>
  <si>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</si>
  <si>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</si>
  <si>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</si>
  <si>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</si>
  <si>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</si>
  <si>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</si>
  <si>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</si>
  <si>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</si>
  <si>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</si>
  <si>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</si>
  <si>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</si>
  <si>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</si>
  <si>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</si>
  <si>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</si>
  <si>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</si>
  <si>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</si>
  <si>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</si>
  <si>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</si>
  <si>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</si>
  <si>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</si>
  <si>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</si>
  <si>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</si>
  <si>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</si>
  <si>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</si>
  <si>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</si>
  <si>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</si>
  <si>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</si>
  <si>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</si>
  <si>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</si>
  <si>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</si>
  <si>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</si>
  <si>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</si>
  <si>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</si>
  <si>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</si>
  <si>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</si>
  <si>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</si>
  <si>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</si>
  <si>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</si>
  <si>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</si>
  <si>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</si>
  <si>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</si>
  <si>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</si>
  <si>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</si>
  <si>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</si>
  <si>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</si>
  <si>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</si>
  <si>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</si>
  <si>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</si>
  <si>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</si>
  <si>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</si>
  <si>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</si>
  <si>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</si>
  <si>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</si>
  <si>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</si>
  <si>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</si>
  <si>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</si>
  <si>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</si>
  <si>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</si>
  <si>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</si>
  <si>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</si>
  <si>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</si>
  <si>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</si>
  <si>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</si>
  <si>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</si>
  <si>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</si>
  <si>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</si>
  <si>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</si>
  <si>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</si>
  <si>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</si>
  <si>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</si>
  <si>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</si>
  <si>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</si>
  <si>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</si>
  <si>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</si>
  <si>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</si>
  <si>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</si>
  <si>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</si>
  <si>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</si>
  <si>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</si>
  <si>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</si>
  <si>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</si>
  <si>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</si>
  <si>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</si>
  <si>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</si>
  <si>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</si>
  <si>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</si>
  <si>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</si>
  <si>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</si>
  <si>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</si>
  <si>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</si>
  <si>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</si>
  <si>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</si>
  <si>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</si>
  <si>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</si>
  <si>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</si>
  <si>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</si>
  <si>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</si>
  <si>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</si>
  <si>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</si>
  <si>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</si>
  <si>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</si>
  <si>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</si>
  <si>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</si>
  <si>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</si>
  <si>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</si>
  <si>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</si>
  <si>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</si>
  <si>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</si>
  <si>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</si>
  <si>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</si>
  <si>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</si>
  <si>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</si>
  <si>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</si>
  <si>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</si>
  <si>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</si>
  <si>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</si>
  <si>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</si>
  <si>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</si>
  <si>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</si>
  <si>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</si>
  <si>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</si>
  <si>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</si>
  <si>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</si>
  <si>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</si>
  <si>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</si>
  <si>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</si>
  <si>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</si>
  <si>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</si>
  <si>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</si>
  <si>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</si>
  <si>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</si>
  <si>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</si>
  <si>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</si>
  <si>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</si>
  <si>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</si>
  <si>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</si>
  <si>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</si>
  <si>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</si>
  <si>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</si>
  <si>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</si>
  <si>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</si>
  <si>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</si>
  <si>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</si>
  <si>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</si>
  <si>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</si>
  <si>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</si>
  <si>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</si>
  <si>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</si>
  <si>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</si>
  <si>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</si>
  <si>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</si>
  <si>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</si>
  <si>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</si>
  <si>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</si>
  <si>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</si>
  <si>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</si>
  <si>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</si>
  <si>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</si>
  <si>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</si>
  <si>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</si>
  <si>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</si>
  <si>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</si>
  <si>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</si>
  <si>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</si>
  <si>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</si>
  <si>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</si>
  <si>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</si>
  <si>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</si>
  <si>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</si>
  <si>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</si>
  <si>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</si>
  <si>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</si>
  <si>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</si>
  <si>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</si>
  <si>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</si>
  <si>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</si>
  <si>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</si>
  <si>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</si>
  <si>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</si>
  <si>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</si>
  <si>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</si>
  <si>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</si>
  <si>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</si>
  <si>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</si>
  <si>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</si>
  <si>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</si>
  <si>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</si>
  <si>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</si>
  <si>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</si>
  <si>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</si>
  <si>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</si>
  <si>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</si>
  <si>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</si>
  <si>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</si>
  <si>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</si>
  <si>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</si>
  <si>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</si>
  <si>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</si>
  <si>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</si>
  <si>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</si>
  <si>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</si>
  <si>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</si>
  <si>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</si>
  <si>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</si>
  <si>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</si>
  <si>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</si>
  <si>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</si>
  <si>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</si>
  <si>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</si>
  <si>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</si>
  <si>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</si>
  <si>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</si>
  <si>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</si>
  <si>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</si>
  <si>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</si>
  <si>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</si>
  <si>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</si>
  <si>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</si>
  <si>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</si>
  <si>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</si>
  <si>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</si>
  <si>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</si>
  <si>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</si>
  <si>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</si>
  <si>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</si>
  <si>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</si>
  <si>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</si>
  <si>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</si>
  <si>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</si>
  <si>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</si>
  <si>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</si>
  <si>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</si>
  <si>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</si>
  <si>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</si>
  <si>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</si>
  <si>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</si>
  <si>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</si>
  <si>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</si>
  <si>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</si>
  <si>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</si>
  <si>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</si>
  <si>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</si>
  <si>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</si>
  <si>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</si>
  <si>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</si>
  <si>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</si>
  <si>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</si>
  <si>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</si>
  <si>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</si>
  <si>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</si>
  <si>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</si>
  <si>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</si>
  <si>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</si>
  <si>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</si>
  <si>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</si>
  <si>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</si>
  <si>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</si>
  <si>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</si>
  <si>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</si>
  <si>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</si>
  <si>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</si>
  <si>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</si>
  <si>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</si>
  <si>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</si>
  <si>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</si>
  <si>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</si>
  <si>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</si>
  <si>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</si>
  <si>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</si>
  <si>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</si>
  <si>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</si>
  <si>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</si>
  <si>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</si>
  <si>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</si>
  <si>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</si>
  <si>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</si>
  <si>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</si>
  <si>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</si>
  <si>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</si>
  <si>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</si>
  <si>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</si>
  <si>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</si>
  <si>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</si>
  <si>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</si>
  <si>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</si>
  <si>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</si>
  <si>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</si>
  <si>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</si>
  <si>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</si>
  <si>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</si>
  <si>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</si>
  <si>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</si>
  <si>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</si>
  <si>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</si>
  <si>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</si>
  <si>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</si>
  <si>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</si>
  <si>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</si>
  <si>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</si>
  <si>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</si>
  <si>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</si>
  <si>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</si>
  <si>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</si>
  <si>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</si>
  <si>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</si>
  <si>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</si>
  <si>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</si>
  <si>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</si>
  <si>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</si>
  <si>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</si>
  <si>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</si>
  <si>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</si>
  <si>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</si>
  <si>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</si>
  <si>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</si>
  <si>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</si>
  <si>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</si>
  <si>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</si>
  <si>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</si>
  <si>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</si>
  <si>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</si>
  <si>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</si>
  <si>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</si>
  <si>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</si>
  <si>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</si>
  <si>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</si>
  <si>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</si>
  <si>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</si>
  <si>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</si>
  <si>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</si>
  <si>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</si>
  <si>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</si>
  <si>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</si>
  <si>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</si>
  <si>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</si>
  <si>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</si>
  <si>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</si>
  <si>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</si>
  <si>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</si>
  <si>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</si>
  <si>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</si>
  <si>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</si>
  <si>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</si>
  <si>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</si>
  <si>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</si>
  <si>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</si>
  <si>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</si>
  <si>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</si>
  <si>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</si>
  <si>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</si>
  <si>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</si>
  <si>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</si>
  <si>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</si>
  <si>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</si>
  <si>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</si>
  <si>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</si>
  <si>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</si>
  <si>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</si>
  <si>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</si>
  <si>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</si>
  <si>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</si>
  <si>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</si>
  <si>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</si>
  <si>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</si>
  <si>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</si>
  <si>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</si>
  <si>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</si>
  <si>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</si>
  <si>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</si>
  <si>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</si>
  <si>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</si>
  <si>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</si>
  <si>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</si>
  <si>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</si>
  <si>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</si>
  <si>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</si>
  <si>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</si>
  <si>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</si>
  <si>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</si>
  <si>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</si>
  <si>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</si>
  <si>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</si>
  <si>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</si>
  <si>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</si>
  <si>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</si>
  <si>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</si>
  <si>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</si>
  <si>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</si>
  <si>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</si>
  <si>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</si>
  <si>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</si>
  <si>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</si>
  <si>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</si>
  <si>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</si>
  <si>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</si>
  <si>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</si>
  <si>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</si>
  <si>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</si>
  <si>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</si>
  <si>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</si>
  <si>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</si>
  <si>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</si>
  <si>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</si>
  <si>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</si>
  <si>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</si>
  <si>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</si>
  <si>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</si>
  <si>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</si>
  <si>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</si>
  <si>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</si>
  <si>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</si>
  <si>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</si>
  <si>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</si>
  <si>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</si>
  <si>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</si>
  <si>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</si>
  <si>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</si>
  <si>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</si>
  <si>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</si>
  <si>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</si>
  <si>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</si>
  <si>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</si>
  <si>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</si>
  <si>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</si>
  <si>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</si>
  <si>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</si>
  <si>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</si>
  <si>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</si>
  <si>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</si>
  <si>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</si>
  <si>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</si>
  <si>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</si>
  <si>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</si>
  <si>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</si>
  <si>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</si>
  <si>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</si>
  <si>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</si>
  <si>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</si>
  <si>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</si>
  <si>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</si>
  <si>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</si>
  <si>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</si>
  <si>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</si>
  <si>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</si>
  <si>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</si>
  <si>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</si>
  <si>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</si>
  <si>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</si>
  <si>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</si>
  <si>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</si>
  <si>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</si>
  <si>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</si>
  <si>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</si>
  <si>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</si>
  <si>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</si>
  <si>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</si>
  <si>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</si>
  <si>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</si>
  <si>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</si>
  <si>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</si>
  <si>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</si>
  <si>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</si>
  <si>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</si>
  <si>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</si>
  <si>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</si>
  <si>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</si>
  <si>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</si>
  <si>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</si>
  <si>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</si>
  <si>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</si>
  <si>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</si>
  <si>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</si>
  <si>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</si>
  <si>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</si>
  <si>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</si>
  <si>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</si>
  <si>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</si>
  <si>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</si>
  <si>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</si>
  <si>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</si>
  <si>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</si>
  <si>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</si>
  <si>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</si>
  <si>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</si>
  <si>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</si>
  <si>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</si>
  <si>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</si>
  <si>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</si>
  <si>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</si>
  <si>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</si>
  <si>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</si>
  <si>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</si>
  <si>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</si>
  <si>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</si>
  <si>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</si>
  <si>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</si>
  <si>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</si>
  <si>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</si>
  <si>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</si>
  <si>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</si>
  <si>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</si>
  <si>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</si>
  <si>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</si>
  <si>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</si>
  <si>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</si>
  <si>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</si>
  <si>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</si>
  <si>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</si>
  <si>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</si>
  <si>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</si>
  <si>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</si>
  <si>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</si>
  <si>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</si>
  <si>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</si>
  <si>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</si>
  <si>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</si>
  <si>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</si>
  <si>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</si>
  <si>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</si>
  <si>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</si>
  <si>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</si>
  <si>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</si>
  <si>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</si>
  <si>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</si>
  <si>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</si>
  <si>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</si>
  <si>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</si>
  <si>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</si>
  <si>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</si>
  <si>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</si>
  <si>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</si>
  <si>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</si>
  <si>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</si>
  <si>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</si>
  <si>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</si>
  <si>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</si>
  <si>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</si>
  <si>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</si>
  <si>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</si>
  <si>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</si>
  <si>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</si>
  <si>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</si>
  <si>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</si>
  <si>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</si>
  <si>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</si>
  <si>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</si>
  <si>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</si>
  <si>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</si>
  <si>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</si>
  <si>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</si>
  <si>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</si>
  <si>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</si>
  <si>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</si>
  <si>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</si>
  <si>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</si>
  <si>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</si>
  <si>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</si>
  <si>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</si>
  <si>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</si>
  <si>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</si>
  <si>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</si>
  <si>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</si>
  <si>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</si>
  <si>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</si>
  <si>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</si>
  <si>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</si>
  <si>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</si>
  <si>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</si>
  <si>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</si>
  <si>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</si>
  <si>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</si>
  <si>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</si>
  <si>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</si>
  <si>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</si>
  <si>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</si>
  <si>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</si>
  <si>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</si>
  <si>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</si>
  <si>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</si>
  <si>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</si>
  <si>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</si>
  <si>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</si>
  <si>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</si>
  <si>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</si>
  <si>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</si>
  <si>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</si>
  <si>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</si>
  <si>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</si>
  <si>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</si>
  <si>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</si>
  <si>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</si>
  <si>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</si>
  <si>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</si>
  <si>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</si>
  <si>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</si>
  <si>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</si>
  <si>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</si>
  <si>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</si>
  <si>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</si>
  <si>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</si>
  <si>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</si>
  <si>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</si>
  <si>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</si>
  <si>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</si>
  <si>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</si>
  <si>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</si>
  <si>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</si>
  <si>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</si>
  <si>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</si>
  <si>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</si>
  <si>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</si>
  <si>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</si>
  <si>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</si>
  <si>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</si>
  <si>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</si>
  <si>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</si>
  <si>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</si>
  <si>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</si>
  <si>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</si>
  <si>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</si>
  <si>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</si>
  <si>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</si>
  <si>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</si>
  <si>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</si>
  <si>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</si>
  <si>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</si>
  <si>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</si>
  <si>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</si>
  <si>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</si>
  <si>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</si>
  <si>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</si>
  <si>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</si>
  <si>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</si>
  <si>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</si>
  <si>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</si>
  <si>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</si>
  <si>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</si>
  <si>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</si>
  <si>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</si>
  <si>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</si>
  <si>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</si>
  <si>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</si>
  <si>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</si>
  <si>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</si>
  <si>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</si>
  <si>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</si>
  <si>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</si>
  <si>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</si>
  <si>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</si>
  <si>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</si>
  <si>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</si>
  <si>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</si>
  <si>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</si>
  <si>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</si>
  <si>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</si>
  <si>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</si>
  <si>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</si>
  <si>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</si>
  <si>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</si>
  <si>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</si>
  <si>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</si>
  <si>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</si>
  <si>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</si>
  <si>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</si>
  <si>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</si>
  <si>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</si>
  <si>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</si>
  <si>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</si>
  <si>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</si>
  <si>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</si>
  <si>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</si>
  <si>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</si>
  <si>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</si>
  <si>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</si>
  <si>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</si>
  <si>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</si>
  <si>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</si>
  <si>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</si>
  <si>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</si>
  <si>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</si>
  <si>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</si>
  <si>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</si>
  <si>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</si>
  <si>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</si>
  <si>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</si>
  <si>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</si>
  <si>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</si>
  <si>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</si>
  <si>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</si>
  <si>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</si>
  <si>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</si>
  <si>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</si>
  <si>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</si>
  <si>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</si>
  <si>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</si>
  <si>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</si>
  <si>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</si>
  <si>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</si>
  <si>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</si>
  <si>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</si>
  <si>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</si>
  <si>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</si>
  <si>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</si>
  <si>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</si>
  <si>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</si>
  <si>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</si>
  <si>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</si>
  <si>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</si>
  <si>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</si>
  <si>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</si>
  <si>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</si>
  <si>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</si>
  <si>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</si>
  <si>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</si>
  <si>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</si>
  <si>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</si>
  <si>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</si>
  <si>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</si>
  <si>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</si>
  <si>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</si>
  <si>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</si>
  <si>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</si>
  <si>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</si>
  <si>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</si>
  <si>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</si>
  <si>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</si>
  <si>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</si>
  <si>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</si>
  <si>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</si>
  <si>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</si>
  <si>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</si>
  <si>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</si>
  <si>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</si>
  <si>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</si>
  <si>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</si>
  <si>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</si>
  <si>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</si>
  <si>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</si>
  <si>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</si>
  <si>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</si>
  <si>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</si>
  <si>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</si>
  <si>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</si>
  <si>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</si>
  <si>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</si>
  <si>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</si>
  <si>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</si>
  <si>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</si>
  <si>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</si>
  <si>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</si>
  <si>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</si>
  <si>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</si>
  <si>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</si>
  <si>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</si>
  <si>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</si>
  <si>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</si>
  <si>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</si>
  <si>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</si>
  <si>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</si>
  <si>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</si>
  <si>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</si>
  <si>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</si>
  <si>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</si>
  <si>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</si>
  <si>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</si>
  <si>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</si>
  <si>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</si>
  <si>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</si>
  <si>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</si>
  <si>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</si>
  <si>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</si>
  <si>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</si>
  <si>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</si>
  <si>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</si>
  <si>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</si>
  <si>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</si>
  <si>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</si>
  <si>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</si>
  <si>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</si>
  <si>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</si>
  <si>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</si>
  <si>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</si>
  <si>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</si>
  <si>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</si>
  <si>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</si>
  <si>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</si>
  <si>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</si>
  <si>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</si>
  <si>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</si>
  <si>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</si>
  <si>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</si>
  <si>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</si>
  <si>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</si>
  <si>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</si>
  <si>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</si>
  <si>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</si>
  <si>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</si>
  <si>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</si>
  <si>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</si>
  <si>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</si>
  <si>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</si>
  <si>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</si>
  <si>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</si>
  <si>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</si>
  <si>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</si>
  <si>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</si>
  <si>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</si>
  <si>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</si>
  <si>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</si>
  <si>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</si>
  <si>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</si>
  <si>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</si>
  <si>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</si>
  <si>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</si>
  <si>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</si>
  <si>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</si>
  <si>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</si>
  <si>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</si>
  <si>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</si>
  <si>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</si>
  <si>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</si>
  <si>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</si>
  <si>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</si>
  <si>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</si>
  <si>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</si>
  <si>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</si>
  <si>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</si>
  <si>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</si>
  <si>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</si>
  <si>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</si>
  <si>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</si>
  <si>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</si>
  <si>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</si>
  <si>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</si>
  <si>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</si>
  <si>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</si>
  <si>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</si>
  <si>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</si>
  <si>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</si>
  <si>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</si>
  <si>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</si>
  <si>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</si>
  <si>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</si>
  <si>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</si>
  <si>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</si>
  <si>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</si>
  <si>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</si>
  <si>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</si>
  <si>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</si>
  <si>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</si>
  <si>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</si>
  <si>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</si>
  <si>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</si>
  <si>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</si>
  <si>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</si>
  <si>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</si>
  <si>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</si>
  <si>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</si>
  <si>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</si>
  <si>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</si>
  <si>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</si>
  <si>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</si>
  <si>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</si>
  <si>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</si>
  <si>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</si>
  <si>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</si>
  <si>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</si>
  <si>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</si>
  <si>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</si>
  <si>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</si>
  <si>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</si>
  <si>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</si>
  <si>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</si>
  <si>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</si>
  <si>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</si>
  <si>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</si>
  <si>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</si>
  <si>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</si>
  <si>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</si>
  <si>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</si>
  <si>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</si>
  <si>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</si>
  <si>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</si>
  <si>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</si>
  <si>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</si>
  <si>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</si>
  <si>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</si>
  <si>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</si>
  <si>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</si>
  <si>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</si>
  <si>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</si>
  <si>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</si>
  <si>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</si>
  <si>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</si>
  <si>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</si>
  <si>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</si>
  <si>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</si>
  <si>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</si>
  <si>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</si>
  <si>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</si>
  <si>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</si>
  <si>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</si>
  <si>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</si>
  <si>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</si>
  <si>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</si>
  <si>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</si>
  <si>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</si>
  <si>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</si>
  <si>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</si>
  <si>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</si>
  <si>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</si>
  <si>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</si>
  <si>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</si>
  <si>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</si>
  <si>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</si>
  <si>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</si>
  <si>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</si>
  <si>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</si>
  <si>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</si>
  <si>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</si>
  <si>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</si>
  <si>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</si>
  <si>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</si>
  <si>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</si>
  <si>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</si>
  <si>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</si>
  <si>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</si>
  <si>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</si>
  <si>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</si>
  <si>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</si>
  <si>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</si>
  <si>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</si>
  <si>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</si>
  <si>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</si>
  <si>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</si>
  <si>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</si>
  <si>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</si>
  <si>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</si>
  <si>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</si>
  <si>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</si>
  <si>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</si>
  <si>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</si>
  <si>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</si>
  <si>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</si>
  <si>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</si>
  <si>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</si>
  <si>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</si>
  <si>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</si>
  <si>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</si>
  <si>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</si>
  <si>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</si>
  <si>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</si>
  <si>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</si>
  <si>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</si>
  <si>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</si>
  <si>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</si>
  <si>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</si>
  <si>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</si>
  <si>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</si>
  <si>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</si>
  <si>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</si>
  <si>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</si>
  <si>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</si>
  <si>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</si>
  <si>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</si>
  <si>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</si>
  <si>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</si>
  <si>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</si>
  <si>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</si>
  <si>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</si>
  <si>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</si>
  <si>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</si>
  <si>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</si>
  <si>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</si>
  <si>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</si>
  <si>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</si>
  <si>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</si>
  <si>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</si>
  <si>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</si>
  <si>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</si>
  <si>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</si>
  <si>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</si>
  <si>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</si>
  <si>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</si>
  <si>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</si>
  <si>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</si>
  <si>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</si>
  <si>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</si>
  <si>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</si>
  <si>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</si>
  <si>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</si>
  <si>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</si>
  <si>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</si>
  <si>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</si>
  <si>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</si>
  <si>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</si>
  <si>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</si>
  <si>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</si>
  <si>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</si>
  <si>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</si>
  <si>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</si>
  <si>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</si>
  <si>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</si>
  <si>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</si>
  <si>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</si>
  <si>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</si>
  <si>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</si>
  <si>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</si>
  <si>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</si>
  <si>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</si>
  <si>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</si>
  <si>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</si>
  <si>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</si>
  <si>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</si>
  <si>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</si>
  <si>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</si>
  <si>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</si>
  <si>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</si>
  <si>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</si>
  <si>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</si>
  <si>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</si>
  <si>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</si>
  <si>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</si>
  <si>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</si>
  <si>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</si>
  <si>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</si>
  <si>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</si>
  <si>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</si>
  <si>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</si>
  <si>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</si>
  <si>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</si>
  <si>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</si>
  <si>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</si>
  <si>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</si>
  <si>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</si>
  <si>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</si>
  <si>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</si>
  <si>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</si>
  <si>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</si>
  <si>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</si>
  <si>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</si>
  <si>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</si>
  <si>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</si>
  <si>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</si>
  <si>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</si>
  <si>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</si>
  <si>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</si>
  <si>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</si>
  <si>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</si>
  <si>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</si>
  <si>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</si>
  <si>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</si>
  <si>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</si>
  <si>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</si>
  <si>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</si>
  <si>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</si>
  <si>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</si>
  <si>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</si>
  <si>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</si>
  <si>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</si>
  <si>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</si>
  <si>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</si>
  <si>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</si>
  <si>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</si>
  <si>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</si>
  <si>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</si>
  <si>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</si>
  <si>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</si>
  <si>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</si>
  <si>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</si>
  <si>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</si>
  <si>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</si>
  <si>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</si>
  <si>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</si>
  <si>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</si>
  <si>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</si>
  <si>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</si>
  <si>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</si>
  <si>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</si>
  <si>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</si>
  <si>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</si>
  <si>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</si>
  <si>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</si>
  <si>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</si>
  <si>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</si>
  <si>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</si>
  <si>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</si>
  <si>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</si>
  <si>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</si>
  <si>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</si>
  <si>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</si>
  <si>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</si>
  <si>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</si>
  <si>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</si>
  <si>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</si>
  <si>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</si>
  <si>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</si>
  <si>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</si>
  <si>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</si>
  <si>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</si>
  <si>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</si>
  <si>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</si>
  <si>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</si>
  <si>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</si>
  <si>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</si>
  <si>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</si>
  <si>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</si>
  <si>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</si>
  <si>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</si>
  <si>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</si>
  <si>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</si>
  <si>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</si>
  <si>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</si>
  <si>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</si>
  <si>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</si>
  <si>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</si>
  <si>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</si>
  <si>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</si>
  <si>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</si>
  <si>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</si>
  <si>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</si>
  <si>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</si>
  <si>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</si>
  <si>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</si>
  <si>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</si>
  <si>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</si>
  <si>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</si>
  <si>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</si>
  <si>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</si>
  <si>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</si>
  <si>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</si>
  <si>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</si>
  <si>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</si>
  <si>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</si>
  <si>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</si>
  <si>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</si>
  <si>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</si>
  <si>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</si>
  <si>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</si>
  <si>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</si>
  <si>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</si>
  <si>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</si>
  <si>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</si>
  <si>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</si>
  <si>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</si>
  <si>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</si>
  <si>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</si>
  <si>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</si>
  <si>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</si>
  <si>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</si>
  <si>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</si>
  <si>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</si>
  <si>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</si>
  <si>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</si>
  <si>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</si>
  <si>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</si>
  <si>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</si>
  <si>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</si>
  <si>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</si>
  <si>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</si>
  <si>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</si>
  <si>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</si>
  <si>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</si>
  <si>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</si>
  <si>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</si>
  <si>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</si>
  <si>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</si>
  <si>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</si>
  <si>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</si>
  <si>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</si>
  <si>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</si>
  <si>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</si>
  <si>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</si>
  <si>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</si>
  <si>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</si>
  <si>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</si>
  <si>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</si>
  <si>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</si>
  <si>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</si>
  <si>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</si>
  <si>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</si>
  <si>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</si>
  <si>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</si>
  <si>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</si>
  <si>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</si>
  <si>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</si>
  <si>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</si>
  <si>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</si>
  <si>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</si>
  <si>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</si>
  <si>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</si>
  <si>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</si>
  <si>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</si>
  <si>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</si>
  <si>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</si>
  <si>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</si>
  <si>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</si>
  <si>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</si>
  <si>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</si>
  <si>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</si>
  <si>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</si>
  <si>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</si>
  <si>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</si>
  <si>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</si>
  <si>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</si>
  <si>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</si>
  <si>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</si>
  <si>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</si>
  <si>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</si>
  <si>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</si>
  <si>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</si>
  <si>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</si>
  <si>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</si>
  <si>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</si>
  <si>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</si>
  <si>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</si>
  <si>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</si>
  <si>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</si>
  <si>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</si>
  <si>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</si>
  <si>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</si>
  <si>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</si>
  <si>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</si>
  <si>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</si>
  <si>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</si>
  <si>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</si>
  <si>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</si>
  <si>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</si>
  <si>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</si>
  <si>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</si>
  <si>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</si>
  <si>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</si>
  <si>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</si>
  <si>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</si>
  <si>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</si>
  <si>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</si>
  <si>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</si>
  <si>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</si>
  <si>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</si>
  <si>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</si>
  <si>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</si>
  <si>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</si>
  <si>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</si>
  <si>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</si>
  <si>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</si>
  <si>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</si>
  <si>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</si>
  <si>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</si>
  <si>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</si>
  <si>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</si>
  <si>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</si>
  <si>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</si>
  <si>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</si>
  <si>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</si>
  <si>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</si>
  <si>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</si>
  <si>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</si>
  <si>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</si>
  <si>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</si>
  <si>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</si>
  <si>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</si>
  <si>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</si>
  <si>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</si>
  <si>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</si>
  <si>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</si>
  <si>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</si>
  <si>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</si>
  <si>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</si>
  <si>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</si>
  <si>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</si>
  <si>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</si>
  <si>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</si>
  <si>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</si>
  <si>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</si>
  <si>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</si>
  <si>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</si>
  <si>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</si>
  <si>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</si>
  <si>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</si>
  <si>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</si>
  <si>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</si>
  <si>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</si>
  <si>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</si>
  <si>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</si>
  <si>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</si>
  <si>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</si>
  <si>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</si>
  <si>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</si>
  <si>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</si>
  <si>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</si>
  <si>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</si>
  <si>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</si>
  <si>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</si>
  <si>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</si>
  <si>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</si>
  <si>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</si>
  <si>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</si>
  <si>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</si>
  <si>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</si>
  <si>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</si>
  <si>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</si>
  <si>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</si>
  <si>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</si>
  <si>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</si>
  <si>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</si>
  <si>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</si>
  <si>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</si>
  <si>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</si>
  <si>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</si>
  <si>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</si>
  <si>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</si>
  <si>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</si>
  <si>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</si>
  <si>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</si>
  <si>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</si>
  <si>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</si>
  <si>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</si>
  <si>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</si>
  <si>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</si>
  <si>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</si>
  <si>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</si>
  <si>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</si>
  <si>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</si>
  <si>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</si>
  <si>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</si>
  <si>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</si>
  <si>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</si>
  <si>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</si>
  <si>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</si>
  <si>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</si>
  <si>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</si>
  <si>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</si>
  <si>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</si>
  <si>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</si>
  <si>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</si>
  <si>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</si>
  <si>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</si>
  <si>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</si>
  <si>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</si>
  <si>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</si>
  <si>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</si>
  <si>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</si>
  <si>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</si>
  <si>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</si>
  <si>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</si>
  <si>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</si>
  <si>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</si>
  <si>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</si>
  <si>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</si>
  <si>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</si>
  <si>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</si>
  <si>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</si>
  <si>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</si>
  <si>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</si>
  <si>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</si>
  <si>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</si>
  <si>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</si>
  <si>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</si>
  <si>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</si>
  <si>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</si>
  <si>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</si>
  <si>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</si>
  <si>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</si>
  <si>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</si>
  <si>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</si>
  <si>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</si>
  <si>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</si>
  <si>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</si>
  <si>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</si>
  <si>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</si>
  <si>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</si>
  <si>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</si>
  <si>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</si>
  <si>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</si>
  <si>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</si>
  <si>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</si>
  <si>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</si>
  <si>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</si>
  <si>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</si>
  <si>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</si>
  <si>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</si>
  <si>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</si>
  <si>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</si>
  <si>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</si>
  <si>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</si>
  <si>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</si>
  <si>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</si>
  <si>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</si>
  <si>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</si>
  <si>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</si>
  <si>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</si>
  <si>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</si>
  <si>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</si>
  <si>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</si>
  <si>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</si>
  <si>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</si>
  <si>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</si>
  <si>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</si>
  <si>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</si>
  <si>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</si>
  <si>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</si>
  <si>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</si>
  <si>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</si>
  <si>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</si>
  <si>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</si>
  <si>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</si>
  <si>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</si>
  <si>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</si>
  <si>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</si>
  <si>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</si>
  <si>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</si>
  <si>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</si>
  <si>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</si>
  <si>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</si>
  <si>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</si>
  <si>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</si>
  <si>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</si>
  <si>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</si>
  <si>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</si>
  <si>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</si>
  <si>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</si>
  <si>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</si>
  <si>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</si>
  <si>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</si>
  <si>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</si>
  <si>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</si>
  <si>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</si>
  <si>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</si>
  <si>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</si>
  <si>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</si>
  <si>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</si>
  <si>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</si>
  <si>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</si>
  <si>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</si>
  <si>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</si>
  <si>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</si>
  <si>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</si>
  <si>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</si>
  <si>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</si>
  <si>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</si>
  <si>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</si>
  <si>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</si>
  <si>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</si>
  <si>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</si>
  <si>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</si>
  <si>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</si>
  <si>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</si>
  <si>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</si>
  <si>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</si>
  <si>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</si>
  <si>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</si>
  <si>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</si>
  <si>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</si>
  <si>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</si>
  <si>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</si>
  <si>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</si>
  <si>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</si>
  <si>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</si>
  <si>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</si>
  <si>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</si>
  <si>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</si>
  <si>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</si>
  <si>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</si>
  <si>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</si>
  <si>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</si>
  <si>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</si>
  <si>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</si>
  <si>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</si>
  <si>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</si>
  <si>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</si>
  <si>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</si>
  <si>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</si>
  <si>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</si>
  <si>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</si>
  <si>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</si>
  <si>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</si>
  <si>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</si>
  <si>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</si>
  <si>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</si>
  <si>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</si>
  <si>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</si>
  <si>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</si>
  <si>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</si>
  <si>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</si>
  <si>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</si>
  <si>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</si>
  <si>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</si>
  <si>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</si>
  <si>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</si>
  <si>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</si>
  <si>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</si>
  <si>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</si>
  <si>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</si>
  <si>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</si>
  <si>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</si>
  <si>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</si>
  <si>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</si>
  <si>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</si>
  <si>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</si>
  <si>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</si>
  <si>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</si>
  <si>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</si>
  <si>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</si>
  <si>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</si>
  <si>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</si>
  <si>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</si>
  <si>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</si>
  <si>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</si>
  <si>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</si>
  <si>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</si>
  <si>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</si>
  <si>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</si>
  <si>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</si>
  <si>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</si>
  <si>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</si>
  <si>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</si>
  <si>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</si>
  <si>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</si>
  <si>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</si>
  <si>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</si>
  <si>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</si>
  <si>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</si>
  <si>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</si>
  <si>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</si>
  <si>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</si>
  <si>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</si>
  <si>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</si>
  <si>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</si>
  <si>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</si>
  <si>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</si>
  <si>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</si>
  <si>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</si>
  <si>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</si>
  <si>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</si>
  <si>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</si>
  <si>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</si>
  <si>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</si>
  <si>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</si>
  <si>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</si>
  <si>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</si>
  <si>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</si>
  <si>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</si>
  <si>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</si>
  <si>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</si>
  <si>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</si>
  <si>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</si>
  <si>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</si>
  <si>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</si>
  <si>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</si>
  <si>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</si>
  <si>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</si>
  <si>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</si>
  <si>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</si>
  <si>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</si>
  <si>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</si>
  <si>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</si>
  <si>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</si>
  <si>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</si>
  <si>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</si>
  <si>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</si>
  <si>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</si>
  <si>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</si>
  <si>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</si>
  <si>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</si>
  <si>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</si>
  <si>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</si>
  <si>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</si>
  <si>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</si>
  <si>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</si>
  <si>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</si>
  <si>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</si>
  <si>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</si>
  <si>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</si>
  <si>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</si>
  <si>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</si>
  <si>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</si>
  <si>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</si>
  <si>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</si>
  <si>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</si>
  <si>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</si>
  <si>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</si>
  <si>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</si>
  <si>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</si>
  <si>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</si>
  <si>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</si>
  <si>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</si>
  <si>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</si>
  <si>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</si>
  <si>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</si>
  <si>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</si>
  <si>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</si>
  <si>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</si>
  <si>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</si>
  <si>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</si>
  <si>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</si>
  <si>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</si>
  <si>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</si>
  <si>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</si>
  <si>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</si>
  <si>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</si>
  <si>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</si>
  <si>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</si>
  <si>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</si>
  <si>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</si>
  <si>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</si>
  <si>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</si>
  <si>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</si>
  <si>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</si>
  <si>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</si>
  <si>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</si>
  <si>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</si>
  <si>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</si>
  <si>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</si>
  <si>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</si>
  <si>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</si>
  <si>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</si>
  <si>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</si>
  <si>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</si>
  <si>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</si>
  <si>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</si>
  <si>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</si>
  <si>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</si>
  <si>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</si>
  <si>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</si>
  <si>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</si>
  <si>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</si>
  <si>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</si>
  <si>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</si>
  <si>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</si>
  <si>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</si>
  <si>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</si>
  <si>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</si>
  <si>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</si>
  <si>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</si>
  <si>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</si>
  <si>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</si>
  <si>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</si>
  <si>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</si>
  <si>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</si>
  <si>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</si>
  <si>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</si>
  <si>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</si>
  <si>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</si>
  <si>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</si>
  <si>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</si>
  <si>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</si>
  <si>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</si>
  <si>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</si>
  <si>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</si>
  <si>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</si>
  <si>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</si>
  <si>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</si>
  <si>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</si>
  <si>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</si>
  <si>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</si>
  <si>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</si>
  <si>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</si>
  <si>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</si>
  <si>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</si>
  <si>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</si>
  <si>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</si>
  <si>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</si>
  <si>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</si>
  <si>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</si>
  <si>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</si>
  <si>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</si>
  <si>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</si>
  <si>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</si>
  <si>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</si>
  <si>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</si>
  <si>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</si>
  <si>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</si>
  <si>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</si>
  <si>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</si>
  <si>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</si>
  <si>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</si>
  <si>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</si>
  <si>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</si>
  <si>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</si>
  <si>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</si>
  <si>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</si>
  <si>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</si>
  <si>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</si>
  <si>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</si>
  <si>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</si>
  <si>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</si>
  <si>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</si>
  <si>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</si>
  <si>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</si>
  <si>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</si>
  <si>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</si>
  <si>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</si>
  <si>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</si>
  <si>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</si>
  <si>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</si>
  <si>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</si>
  <si>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</si>
  <si>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</si>
  <si>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</si>
  <si>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</si>
  <si>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</si>
  <si>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</si>
  <si>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</si>
  <si>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</si>
  <si>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</si>
  <si>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</si>
  <si>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</si>
  <si>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</si>
  <si>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</si>
  <si>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</si>
  <si>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</si>
  <si>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</si>
  <si>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</si>
  <si>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</si>
  <si>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</si>
  <si>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</si>
  <si>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</si>
  <si>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</si>
  <si>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</si>
  <si>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</si>
  <si>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</si>
  <si>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</si>
  <si>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</si>
  <si>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</si>
  <si>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</si>
  <si>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</si>
  <si>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</si>
  <si>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</si>
  <si>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</si>
  <si>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</si>
  <si>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</si>
  <si>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</si>
  <si>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</si>
  <si>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</si>
  <si>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</si>
  <si>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</si>
  <si>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</si>
  <si>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</si>
  <si>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</si>
  <si>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</si>
  <si>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</si>
  <si>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</si>
  <si>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</si>
  <si>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</si>
  <si>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</si>
  <si>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</si>
  <si>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</si>
  <si>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</si>
  <si>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</si>
  <si>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</si>
  <si>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</si>
  <si>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</si>
  <si>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</si>
  <si>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</si>
  <si>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</si>
  <si>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</si>
  <si>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</si>
  <si>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</si>
  <si>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</si>
  <si>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</si>
  <si>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</si>
  <si>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</si>
  <si>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</si>
  <si>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</si>
  <si>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</si>
  <si>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</si>
  <si>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</si>
  <si>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</si>
  <si>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</si>
  <si>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</si>
  <si>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</si>
  <si>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</si>
  <si>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</si>
  <si>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</si>
  <si>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</si>
  <si>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</si>
  <si>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</si>
  <si>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</si>
  <si>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</si>
  <si>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</si>
  <si>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</si>
  <si>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</si>
  <si>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</si>
  <si>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</si>
  <si>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</si>
  <si>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</si>
  <si>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</si>
  <si>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</si>
  <si>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</si>
  <si>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</si>
  <si>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</si>
  <si>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</si>
  <si>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</si>
  <si>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</si>
  <si>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</si>
  <si>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</si>
  <si>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</si>
  <si>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</si>
  <si>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</si>
  <si>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</si>
  <si>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</si>
  <si>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</si>
  <si>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</si>
  <si>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</si>
  <si>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</si>
  <si>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</si>
  <si>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</si>
  <si>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</si>
  <si>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</si>
  <si>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</si>
  <si>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</si>
  <si>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</si>
  <si>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</si>
  <si>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</si>
  <si>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</si>
  <si>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</si>
  <si>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</si>
  <si>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</si>
  <si>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</si>
  <si>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</si>
  <si>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</si>
  <si>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</si>
  <si>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</si>
  <si>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</si>
  <si>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</si>
  <si>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</si>
  <si>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</si>
  <si>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</si>
  <si>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</si>
  <si>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</si>
  <si>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</si>
  <si>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</si>
  <si>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</si>
  <si>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</si>
  <si>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</si>
  <si>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</si>
  <si>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</si>
  <si>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</si>
  <si>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</si>
  <si>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</si>
  <si>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</si>
  <si>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</si>
  <si>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</si>
  <si>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</si>
  <si>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</si>
  <si>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</si>
  <si>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</si>
  <si>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</si>
  <si>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</si>
  <si>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</si>
  <si>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</si>
  <si>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</si>
  <si>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</si>
  <si>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</si>
  <si>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</si>
  <si>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</si>
  <si>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</si>
  <si>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</si>
  <si>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</si>
  <si>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</si>
  <si>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</si>
  <si>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</si>
  <si>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</si>
  <si>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</si>
  <si>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</si>
  <si>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</si>
  <si>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</si>
  <si>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</si>
  <si>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</si>
  <si>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</si>
  <si>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</si>
  <si>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</si>
  <si>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</si>
  <si>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</si>
  <si>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</si>
  <si>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</si>
  <si>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</si>
  <si>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</si>
  <si>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</si>
  <si>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</si>
  <si>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</si>
  <si>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</si>
  <si>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</si>
  <si>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</si>
  <si>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</si>
  <si>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</si>
  <si>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</si>
  <si>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</si>
  <si>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</si>
  <si>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</si>
  <si>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</si>
  <si>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</si>
  <si>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</si>
  <si>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</si>
  <si>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</si>
  <si>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</si>
  <si>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</si>
  <si>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</si>
  <si>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</si>
  <si>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</si>
  <si>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</si>
  <si>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</si>
  <si>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</si>
  <si>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</si>
  <si>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</si>
  <si>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</si>
  <si>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</si>
  <si>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</si>
  <si>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</si>
  <si>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</si>
  <si>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</si>
  <si>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</si>
  <si>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</si>
  <si>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</si>
  <si>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</si>
  <si>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</si>
  <si>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</si>
  <si>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</si>
  <si>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</si>
  <si>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</si>
  <si>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</si>
  <si>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</si>
  <si>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</si>
  <si>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</si>
  <si>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</si>
  <si>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</si>
  <si>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</si>
  <si>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</si>
  <si>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</si>
  <si>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</si>
  <si>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</si>
  <si>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</si>
  <si>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</si>
  <si>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</si>
  <si>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</si>
  <si>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</si>
  <si>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</si>
  <si>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</si>
  <si>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</si>
  <si>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</si>
  <si>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</si>
  <si>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</si>
  <si>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</si>
  <si>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</si>
  <si>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</si>
  <si>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</si>
  <si>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</si>
  <si>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</si>
  <si>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</si>
  <si>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</si>
  <si>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</si>
  <si>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</si>
  <si>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</si>
  <si>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</si>
  <si>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</si>
  <si>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</si>
  <si>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</si>
  <si>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</si>
  <si>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</si>
  <si>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</si>
  <si>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</si>
  <si>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</si>
  <si>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</si>
  <si>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</si>
  <si>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</si>
  <si>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</si>
  <si>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</si>
  <si>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</si>
  <si>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</si>
  <si>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</si>
  <si>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</si>
  <si>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</si>
  <si>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</si>
  <si>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</si>
  <si>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</si>
  <si>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</si>
  <si>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</si>
  <si>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</si>
  <si>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</si>
  <si>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</si>
  <si>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</si>
  <si>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</si>
  <si>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</si>
  <si>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</si>
  <si>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</si>
  <si>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</si>
  <si>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</si>
  <si>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</si>
  <si>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</si>
  <si>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</si>
  <si>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</si>
  <si>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</si>
  <si>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</si>
  <si>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</si>
  <si>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</si>
  <si>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</si>
  <si>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</si>
  <si>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</si>
  <si>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</si>
  <si>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</si>
  <si>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</si>
  <si>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</si>
  <si>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</si>
  <si>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</si>
  <si>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</si>
  <si>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</si>
  <si>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</si>
  <si>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</si>
  <si>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</si>
  <si>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</si>
  <si>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</si>
  <si>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</si>
  <si>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</si>
  <si>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</si>
  <si>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</si>
  <si>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</si>
  <si>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</si>
  <si>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</si>
  <si>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</si>
  <si>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</si>
  <si>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</si>
  <si>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</si>
  <si>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</si>
  <si>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</si>
  <si>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</si>
  <si>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</si>
  <si>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</si>
  <si>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</si>
  <si>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</si>
  <si>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</si>
  <si>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</si>
  <si>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</si>
  <si>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</si>
  <si>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</si>
  <si>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</si>
  <si>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</si>
  <si>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</si>
  <si>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</si>
  <si>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</si>
  <si>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</si>
  <si>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</si>
  <si>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</si>
  <si>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</si>
  <si>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</si>
  <si>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</si>
  <si>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</si>
  <si>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</si>
  <si>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</si>
  <si>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</si>
  <si>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</si>
  <si>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</si>
  <si>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</si>
  <si>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</si>
  <si>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</si>
  <si>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</si>
  <si>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</si>
  <si>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</si>
  <si>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</si>
  <si>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</si>
  <si>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</si>
  <si>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</si>
  <si>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</si>
  <si>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</si>
  <si>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</si>
  <si>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</si>
  <si>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</si>
  <si>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</si>
  <si>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</si>
  <si>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</si>
  <si>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</si>
  <si>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</si>
  <si>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</si>
  <si>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</si>
  <si>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</si>
  <si>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</si>
  <si>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</si>
  <si>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</si>
  <si>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</si>
  <si>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</si>
  <si>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</si>
  <si>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</si>
  <si>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</si>
  <si>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</si>
  <si>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</si>
  <si>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</si>
  <si>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</si>
  <si>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</si>
  <si>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</si>
  <si>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</si>
  <si>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</si>
  <si>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</si>
  <si>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</si>
  <si>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</si>
  <si>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</si>
  <si>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</si>
  <si>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</si>
  <si>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</si>
  <si>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</si>
  <si>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</si>
  <si>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</si>
  <si>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</si>
  <si>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</si>
  <si>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</si>
  <si>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</si>
  <si>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</si>
  <si>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</si>
  <si>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</si>
  <si>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</si>
  <si>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</si>
  <si>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</si>
  <si>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</si>
  <si>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</si>
  <si>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</si>
  <si>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</si>
  <si>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</si>
  <si>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</si>
  <si>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</si>
  <si>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</si>
  <si>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</si>
  <si>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</si>
  <si>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</si>
  <si>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</si>
  <si>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</si>
  <si>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</si>
  <si>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</si>
  <si>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</si>
  <si>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</si>
  <si>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</si>
  <si>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</si>
  <si>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</si>
  <si>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</si>
  <si>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</si>
  <si>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</si>
  <si>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</si>
  <si>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</si>
  <si>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</si>
  <si>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</si>
  <si>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</si>
  <si>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</si>
  <si>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</si>
  <si>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</si>
  <si>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</si>
  <si>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</si>
  <si>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</si>
  <si>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</si>
  <si>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</si>
  <si>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</si>
  <si>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</si>
  <si>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</si>
  <si>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</si>
  <si>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</si>
  <si>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</si>
  <si>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</si>
  <si>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</si>
  <si>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</si>
  <si>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</si>
  <si>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</si>
  <si>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</si>
  <si>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</si>
  <si>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</si>
  <si>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</si>
  <si>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</si>
  <si>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</si>
  <si>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</si>
  <si>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</si>
  <si>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</si>
  <si>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</si>
  <si>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</si>
  <si>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</si>
  <si>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</si>
  <si>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</si>
  <si>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</si>
  <si>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</si>
  <si>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</si>
  <si>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</si>
  <si>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</si>
  <si>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</si>
  <si>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</si>
  <si>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</si>
  <si>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</si>
  <si>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</si>
  <si>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</si>
  <si>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</si>
  <si>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</si>
  <si>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</si>
  <si>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</si>
  <si>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</si>
  <si>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</si>
  <si>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</si>
  <si>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</si>
  <si>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</si>
  <si>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</si>
  <si>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</si>
  <si>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</si>
  <si>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</si>
  <si>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</si>
  <si>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</si>
  <si>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</si>
  <si>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</si>
  <si>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</si>
  <si>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</si>
  <si>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</si>
  <si>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</si>
  <si>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</si>
  <si>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</si>
  <si>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</si>
  <si>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</si>
  <si>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</si>
  <si>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</si>
  <si>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</si>
  <si>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</si>
  <si>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</si>
  <si>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</si>
  <si>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</si>
  <si>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</si>
  <si>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</si>
  <si>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</si>
  <si>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</si>
  <si>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</si>
  <si>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</si>
  <si>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</si>
  <si>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</si>
  <si>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</si>
  <si>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</si>
  <si>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</si>
  <si>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</si>
  <si>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</si>
  <si>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</si>
  <si>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</si>
  <si>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</si>
  <si>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</si>
  <si>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</si>
  <si>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</si>
  <si>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</si>
  <si>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</si>
  <si>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</si>
  <si>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</si>
  <si>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</si>
  <si>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</si>
  <si>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</si>
  <si>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</si>
  <si>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</si>
  <si>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</si>
  <si>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</si>
  <si>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</si>
  <si>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</si>
  <si>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</si>
  <si>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</si>
  <si>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</si>
  <si>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</si>
  <si>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</si>
  <si>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</si>
  <si>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</si>
  <si>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</si>
  <si>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</si>
  <si>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</si>
  <si>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</si>
  <si>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</si>
  <si>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</si>
  <si>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</si>
  <si>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</si>
  <si>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</si>
  <si>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</si>
  <si>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</si>
  <si>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</si>
  <si>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</si>
  <si>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</si>
  <si>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</si>
  <si>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</si>
  <si>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</si>
  <si>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</si>
  <si>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</si>
  <si>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</si>
  <si>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</si>
  <si>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</si>
  <si>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</si>
  <si>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</si>
  <si>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</si>
  <si>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</si>
  <si>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</si>
  <si>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</si>
  <si>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</si>
  <si>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</si>
  <si>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</si>
  <si>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</si>
  <si>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</si>
  <si>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</si>
  <si>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</si>
  <si>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</si>
  <si>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</si>
  <si>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</si>
  <si>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</si>
  <si>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</si>
  <si>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</si>
  <si>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</si>
  <si>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</si>
  <si>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</si>
  <si>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</si>
  <si>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</si>
  <si>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</si>
  <si>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</si>
  <si>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</si>
  <si>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</si>
  <si>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</si>
  <si>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</si>
  <si>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</si>
  <si>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</si>
  <si>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</si>
  <si>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</si>
  <si>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</si>
  <si>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</si>
  <si>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</si>
  <si>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</si>
  <si>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</si>
  <si>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</si>
  <si>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</si>
  <si>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</si>
  <si>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</si>
  <si>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</si>
  <si>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</si>
  <si>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</si>
  <si>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</si>
  <si>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</si>
  <si>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</si>
  <si>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</si>
  <si>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</si>
  <si>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</si>
  <si>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</si>
  <si>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</si>
  <si>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</si>
  <si>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</si>
  <si>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</si>
  <si>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</si>
  <si>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</si>
  <si>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</si>
  <si>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</si>
  <si>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</si>
  <si>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</si>
  <si>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</si>
  <si>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</si>
  <si>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</si>
  <si>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</si>
  <si>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</si>
  <si>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</si>
  <si>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</si>
  <si>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</si>
  <si>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</si>
  <si>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</si>
  <si>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</si>
  <si>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</si>
  <si>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</si>
  <si>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</si>
  <si>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</si>
  <si>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</si>
  <si>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</si>
  <si>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</si>
  <si>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</si>
  <si>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</si>
  <si>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</si>
  <si>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</si>
  <si>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</si>
  <si>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</si>
  <si>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</si>
  <si>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</si>
  <si>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</si>
  <si>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</si>
  <si>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</si>
  <si>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</si>
  <si>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</si>
  <si>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</si>
  <si>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</si>
  <si>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</si>
  <si>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</si>
  <si>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</si>
  <si>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</si>
  <si>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</si>
  <si>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</si>
  <si>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</si>
  <si>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</si>
  <si>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</si>
  <si>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</si>
  <si>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</si>
  <si>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</si>
  <si>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</si>
  <si>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</si>
  <si>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</si>
  <si>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</si>
  <si>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</si>
  <si>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</si>
  <si>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</si>
  <si>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</si>
  <si>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</si>
  <si>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</si>
  <si>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</si>
  <si>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</si>
  <si>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</si>
  <si>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</si>
  <si>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</si>
  <si>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</si>
  <si>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</si>
  <si>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</si>
  <si>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</si>
  <si>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</si>
  <si>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</si>
  <si>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</si>
  <si>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</si>
  <si>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</si>
  <si>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</si>
  <si>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</si>
  <si>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</si>
  <si>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</si>
  <si>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</si>
  <si>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</si>
  <si>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</si>
  <si>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</si>
  <si>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</si>
  <si>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</si>
  <si>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</si>
  <si>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</si>
  <si>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</si>
  <si>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</si>
  <si>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</si>
  <si>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</si>
  <si>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</si>
  <si>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</si>
  <si>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</si>
  <si>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</si>
  <si>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</si>
  <si>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</si>
  <si>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</si>
  <si>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</si>
  <si>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</si>
  <si>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</si>
  <si>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</si>
  <si>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</si>
  <si>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</si>
  <si>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</si>
  <si>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</si>
  <si>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</si>
  <si>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</si>
  <si>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</si>
  <si>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</si>
  <si>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</si>
  <si>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</si>
  <si>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</si>
  <si>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</si>
  <si>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</si>
  <si>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</si>
  <si>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</si>
  <si>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</si>
  <si>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</si>
  <si>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</si>
  <si>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</si>
  <si>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</si>
  <si>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</si>
  <si>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</si>
  <si>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</si>
  <si>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</si>
  <si>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</si>
  <si>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</si>
  <si>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</si>
  <si>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</si>
  <si>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</si>
  <si>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</si>
  <si>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</si>
  <si>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</si>
  <si>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</si>
  <si>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</si>
  <si>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</si>
  <si>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</si>
  <si>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</si>
  <si>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</si>
  <si>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</si>
  <si>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</si>
  <si>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</si>
  <si>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</si>
  <si>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</si>
  <si>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</si>
  <si>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</si>
  <si>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</si>
  <si>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</si>
  <si>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</si>
  <si>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</si>
  <si>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</si>
  <si>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</si>
  <si>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</si>
  <si>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</si>
  <si>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</si>
  <si>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</si>
  <si>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</si>
  <si>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</si>
  <si>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</si>
  <si>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</si>
  <si>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</si>
  <si>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</si>
  <si>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</si>
  <si>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</si>
  <si>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</si>
  <si>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</si>
  <si>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</si>
  <si>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</si>
  <si>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</si>
  <si>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</si>
  <si>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</si>
  <si>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</si>
  <si>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</si>
  <si>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</si>
  <si>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</si>
  <si>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</si>
  <si>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</si>
  <si>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</si>
  <si>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</si>
  <si>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</si>
  <si>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</si>
  <si>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</si>
  <si>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</si>
  <si>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</si>
  <si>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</si>
  <si>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</si>
  <si>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</si>
  <si>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</si>
  <si>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</si>
  <si>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</si>
  <si>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</si>
  <si>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</si>
  <si>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</si>
  <si>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</si>
  <si>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</si>
  <si>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</si>
  <si>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</si>
  <si>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</si>
  <si>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</si>
  <si>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</si>
  <si>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</si>
  <si>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</si>
  <si>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</si>
  <si>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</si>
  <si>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</si>
  <si>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</si>
  <si>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</si>
  <si>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</si>
  <si>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</si>
  <si>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</si>
  <si>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</si>
  <si>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</si>
  <si>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</si>
  <si>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</si>
  <si>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</si>
  <si>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</si>
  <si>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</si>
  <si>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</si>
  <si>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</si>
  <si>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</si>
  <si>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</si>
  <si>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</si>
  <si>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</si>
  <si>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</si>
  <si>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</si>
  <si>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</si>
  <si>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</si>
  <si>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</si>
  <si>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</si>
  <si>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</si>
  <si>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</si>
  <si>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</si>
  <si>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</si>
  <si>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</si>
  <si>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</si>
  <si>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</si>
  <si>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</si>
  <si>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</si>
  <si>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</si>
  <si>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</si>
  <si>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</si>
  <si>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</si>
  <si>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</si>
  <si>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</si>
  <si>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</si>
  <si>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</si>
  <si>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</si>
  <si>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</si>
  <si>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</si>
  <si>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</si>
  <si>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</si>
  <si>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</si>
  <si>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</si>
  <si>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</si>
  <si>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</si>
  <si>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</si>
  <si>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</si>
  <si>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</si>
  <si>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</si>
  <si>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</si>
  <si>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</si>
  <si>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</si>
  <si>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</si>
  <si>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</si>
  <si>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</si>
  <si>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</si>
  <si>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</si>
  <si>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</si>
  <si>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</si>
  <si>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</si>
  <si>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</si>
  <si>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</si>
  <si>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</si>
  <si>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</si>
  <si>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</si>
  <si>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</si>
  <si>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</si>
  <si>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</si>
  <si>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</si>
  <si>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</si>
  <si>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</si>
  <si>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</si>
  <si>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</si>
  <si>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</si>
  <si>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</si>
  <si>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</si>
  <si>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</si>
  <si>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</si>
  <si>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</si>
  <si>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</si>
  <si>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</si>
  <si>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</si>
  <si>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</si>
  <si>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</si>
  <si>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</si>
  <si>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</si>
  <si>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</si>
  <si>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</si>
  <si>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</si>
  <si>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</si>
  <si>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</si>
  <si>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</si>
  <si>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</si>
  <si>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</si>
  <si>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</si>
  <si>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</si>
  <si>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</si>
  <si>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</si>
  <si>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</si>
  <si>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</si>
  <si>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</si>
  <si>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</si>
  <si>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</si>
  <si>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</si>
  <si>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</si>
  <si>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</si>
  <si>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</si>
  <si>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</si>
  <si>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</si>
  <si>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</si>
  <si>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</si>
  <si>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</si>
  <si>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</si>
  <si>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</si>
  <si>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</si>
  <si>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</si>
  <si>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</si>
  <si>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</si>
  <si>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</si>
  <si>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</si>
  <si>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</si>
  <si>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</si>
  <si>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</si>
  <si>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</si>
  <si>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</si>
  <si>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</si>
  <si>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</si>
  <si>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</si>
  <si>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</si>
  <si>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</si>
  <si>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</si>
  <si>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</si>
  <si>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</si>
  <si>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</si>
  <si>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</si>
  <si>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</si>
  <si>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</si>
  <si>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</si>
  <si>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</si>
  <si>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</si>
  <si>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</si>
  <si>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</si>
  <si>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</si>
  <si>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</si>
  <si>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</si>
  <si>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</si>
  <si>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</si>
  <si>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</si>
  <si>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</si>
  <si>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</si>
  <si>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</si>
  <si>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</si>
  <si>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</si>
  <si>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</si>
  <si>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</si>
  <si>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</si>
  <si>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</si>
  <si>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</si>
  <si>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</si>
  <si>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</si>
  <si>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</si>
  <si>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</si>
  <si>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</si>
  <si>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</si>
  <si>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</si>
  <si>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</si>
  <si>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</si>
  <si>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</si>
  <si>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</si>
  <si>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</si>
  <si>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</si>
  <si>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</si>
  <si>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</si>
  <si>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</si>
  <si>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</si>
  <si>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</si>
  <si>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</si>
  <si>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</si>
  <si>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</si>
  <si>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</si>
  <si>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</si>
  <si>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</si>
  <si>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</si>
  <si>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</si>
  <si>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</si>
  <si>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</si>
  <si>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</si>
  <si>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</si>
  <si>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</si>
  <si>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</si>
  <si>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</si>
  <si>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</si>
  <si>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</si>
  <si>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</si>
  <si>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</si>
  <si>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</si>
  <si>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</si>
  <si>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</si>
  <si>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</si>
  <si>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</si>
  <si>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</si>
  <si>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</si>
  <si>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</si>
  <si>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</si>
  <si>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</si>
  <si>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</si>
  <si>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</si>
  <si>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</si>
  <si>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</si>
  <si>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</si>
  <si>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</si>
  <si>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</si>
  <si>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</si>
  <si>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</si>
  <si>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</si>
  <si>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</si>
  <si>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</si>
  <si>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</si>
  <si>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</si>
  <si>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</si>
  <si>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</si>
  <si>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</si>
  <si>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</si>
  <si>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</si>
  <si>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</si>
  <si>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</si>
  <si>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</si>
  <si>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</si>
  <si>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</si>
  <si>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</si>
  <si>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</si>
  <si>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</si>
  <si>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</si>
  <si>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</si>
  <si>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</si>
  <si>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</si>
  <si>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</si>
  <si>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</si>
  <si>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</si>
  <si>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</si>
  <si>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</si>
  <si>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</si>
  <si>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</si>
  <si>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</si>
  <si>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</si>
  <si>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</si>
  <si>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</si>
  <si>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</si>
  <si>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</si>
  <si>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</si>
  <si>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</si>
  <si>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</si>
  <si>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</si>
  <si>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</si>
  <si>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</si>
  <si>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</si>
  <si>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</si>
  <si>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</si>
  <si>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</si>
  <si>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</si>
  <si>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</si>
  <si>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</si>
  <si>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</si>
  <si>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</si>
  <si>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</si>
  <si>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</si>
  <si>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</si>
  <si>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</si>
  <si>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</si>
  <si>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</si>
  <si>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</si>
  <si>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</si>
  <si>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</si>
  <si>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</si>
  <si>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</si>
  <si>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</si>
  <si>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</si>
  <si>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</si>
  <si>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</si>
  <si>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</si>
  <si>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</si>
  <si>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</si>
  <si>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</si>
  <si>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</si>
  <si>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</si>
  <si>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</si>
  <si>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</si>
  <si>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</si>
  <si>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</si>
  <si>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</si>
  <si>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</si>
  <si>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</si>
  <si>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</si>
  <si>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</si>
  <si>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</si>
  <si>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</si>
  <si>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</si>
  <si>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</si>
  <si>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</si>
  <si>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</si>
  <si>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</si>
  <si>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</si>
  <si>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</si>
  <si>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</si>
  <si>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</si>
  <si>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</si>
  <si>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</si>
  <si>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</si>
  <si>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</si>
  <si>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</si>
  <si>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</si>
  <si>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</si>
  <si>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</si>
  <si>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</si>
  <si>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</si>
  <si>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</si>
  <si>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</si>
  <si>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</si>
  <si>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</si>
  <si>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</si>
  <si>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</si>
  <si>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</si>
  <si>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</si>
  <si>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</si>
  <si>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</si>
  <si>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</si>
  <si>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</si>
  <si>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</si>
  <si>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</si>
  <si>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</si>
  <si>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</si>
  <si>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</si>
  <si>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</si>
  <si>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</si>
  <si>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</si>
  <si>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</si>
  <si>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</si>
  <si>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</si>
  <si>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</si>
  <si>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</si>
  <si>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</si>
  <si>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</si>
  <si>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</si>
  <si>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</si>
  <si>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</si>
  <si>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</si>
  <si>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</si>
  <si>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</si>
  <si>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</si>
  <si>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</si>
  <si>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</si>
  <si>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</si>
  <si>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</si>
  <si>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</si>
  <si>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</si>
  <si>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</si>
  <si>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</si>
  <si>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</si>
  <si>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</si>
  <si>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</si>
  <si>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</si>
  <si>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</si>
  <si>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</si>
  <si>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</si>
  <si>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</si>
  <si>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</si>
  <si>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</si>
  <si>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</si>
  <si>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</si>
  <si>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</si>
  <si>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</si>
  <si>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</si>
  <si>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</si>
  <si>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</si>
  <si>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</si>
  <si>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</si>
  <si>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</si>
  <si>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</si>
  <si>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</si>
  <si>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</si>
  <si>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</si>
  <si>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</si>
  <si>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</si>
  <si>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</si>
  <si>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</si>
  <si>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</si>
  <si>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</si>
  <si>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</si>
  <si>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</si>
  <si>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</si>
  <si>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</si>
  <si>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</si>
  <si>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</si>
  <si>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</si>
  <si>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</si>
  <si>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</si>
  <si>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</si>
  <si>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</si>
  <si>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</si>
  <si>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</si>
  <si>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</si>
  <si>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</si>
  <si>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</si>
  <si>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</si>
  <si>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</si>
  <si>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</si>
  <si>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</si>
  <si>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</si>
  <si>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</si>
  <si>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</si>
  <si>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</si>
  <si>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</si>
  <si>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</si>
  <si>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</si>
  <si>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</si>
  <si>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</si>
  <si>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</si>
  <si>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</si>
  <si>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</si>
  <si>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</si>
  <si>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</si>
  <si>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</si>
  <si>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</si>
  <si>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</si>
  <si>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</si>
  <si>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</si>
  <si>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</si>
  <si>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</si>
  <si>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</si>
  <si>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</si>
  <si>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</si>
  <si>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</si>
  <si>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</si>
  <si>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</si>
  <si>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</si>
  <si>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</si>
  <si>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</si>
  <si>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</si>
  <si>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</si>
  <si>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</si>
  <si>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</si>
  <si>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</si>
  <si>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</si>
  <si>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</si>
  <si>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</si>
  <si>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</si>
  <si>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</si>
  <si>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</si>
  <si>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</si>
  <si>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</si>
  <si>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</si>
  <si>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</si>
  <si>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</si>
  <si>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</si>
  <si>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</si>
  <si>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</si>
  <si>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</si>
  <si>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</si>
  <si>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</si>
  <si>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</si>
  <si>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</si>
  <si>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</si>
  <si>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</si>
  <si>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</si>
  <si>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</si>
  <si>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</si>
  <si>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</si>
  <si>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</si>
  <si>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</si>
  <si>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</si>
  <si>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</si>
  <si>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</si>
  <si>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</si>
  <si>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</si>
  <si>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</si>
  <si>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</si>
  <si>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</si>
  <si>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</si>
  <si>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</si>
  <si>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</si>
  <si>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</si>
  <si>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</si>
  <si>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</si>
  <si>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</si>
  <si>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</si>
  <si>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</si>
  <si>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</si>
  <si>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</si>
  <si>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</si>
  <si>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</si>
  <si>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</si>
  <si>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</si>
  <si>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</si>
  <si>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</si>
  <si>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</si>
  <si>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</si>
  <si>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</si>
  <si>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</si>
  <si>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</si>
  <si>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</si>
  <si>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</si>
  <si>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</si>
  <si>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</si>
  <si>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</si>
  <si>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</si>
  <si>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</si>
  <si>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</si>
  <si>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</si>
  <si>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</si>
  <si>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</si>
  <si>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</si>
  <si>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</si>
  <si>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</si>
  <si>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</si>
  <si>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</si>
  <si>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</si>
  <si>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</si>
  <si>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</si>
  <si>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</si>
  <si>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</si>
  <si>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</si>
  <si>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</si>
  <si>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</si>
  <si>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</si>
  <si>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</si>
  <si>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</si>
  <si>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</si>
  <si>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</si>
  <si>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</si>
  <si>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</si>
  <si>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</si>
  <si>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</si>
  <si>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</si>
  <si>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</si>
  <si>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</si>
  <si>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</si>
  <si>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</si>
  <si>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</si>
  <si>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</si>
  <si>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</si>
  <si>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</si>
  <si>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</si>
  <si>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</si>
  <si>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</si>
  <si>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</si>
  <si>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</si>
  <si>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</si>
  <si>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</si>
  <si>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</si>
  <si>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</si>
  <si>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</si>
  <si>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</si>
  <si>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</si>
  <si>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</si>
  <si>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</si>
  <si>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</si>
  <si>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</si>
  <si>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</si>
  <si>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</si>
  <si>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</si>
  <si>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</si>
  <si>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</si>
  <si>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</si>
  <si>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</si>
  <si>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</si>
  <si>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</si>
  <si>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</si>
  <si>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</si>
  <si>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</si>
  <si>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</si>
  <si>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</si>
  <si>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</si>
  <si>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</si>
  <si>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</si>
  <si>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</si>
  <si>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</si>
  <si>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</si>
  <si>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</si>
  <si>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</si>
  <si>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</si>
  <si>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</si>
  <si>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</si>
  <si>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</si>
  <si>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</si>
  <si>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</si>
  <si>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</si>
  <si>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</si>
  <si>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</si>
  <si>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</si>
  <si>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</si>
  <si>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</si>
  <si>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</si>
  <si>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</si>
  <si>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</si>
  <si>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</si>
  <si>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</si>
  <si>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</si>
  <si>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</si>
  <si>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</si>
  <si>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</si>
  <si>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</si>
  <si>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</si>
  <si>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</si>
  <si>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</si>
  <si>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</si>
  <si>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</si>
  <si>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</si>
  <si>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</si>
  <si>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</si>
  <si>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</si>
  <si>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</si>
  <si>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</si>
  <si>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</si>
  <si>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</si>
  <si>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</si>
  <si>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</si>
  <si>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</si>
  <si>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</si>
  <si>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</si>
  <si>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</si>
  <si>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</si>
  <si>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</si>
  <si>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</si>
  <si>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</si>
  <si>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</si>
  <si>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</si>
  <si>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</si>
  <si>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</si>
  <si>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</si>
  <si>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</si>
  <si>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</si>
  <si>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</si>
  <si>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</si>
  <si>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</si>
  <si>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</si>
  <si>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</si>
  <si>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</si>
  <si>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</si>
  <si>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</si>
  <si>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</si>
  <si>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</si>
  <si>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</si>
  <si>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</si>
  <si>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</si>
  <si>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</si>
  <si>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</si>
  <si>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</si>
  <si>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</si>
  <si>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</si>
  <si>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</si>
  <si>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</si>
  <si>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</si>
  <si>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</si>
  <si>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</si>
  <si>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</si>
  <si>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</si>
  <si>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</si>
  <si>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</si>
  <si>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</si>
  <si>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</si>
  <si>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</si>
  <si>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</si>
  <si>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</si>
  <si>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</si>
  <si>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</si>
  <si>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</si>
  <si>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</si>
  <si>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</si>
  <si>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</si>
  <si>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</si>
  <si>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</si>
  <si>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</si>
  <si>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</si>
  <si>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</si>
  <si>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</si>
  <si>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</si>
  <si>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</si>
  <si>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</si>
  <si>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</si>
  <si>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</si>
  <si>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</si>
  <si>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</si>
  <si>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</si>
  <si>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</si>
  <si>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</si>
  <si>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</si>
  <si>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</si>
  <si>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</si>
  <si>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</si>
  <si>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</si>
  <si>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</si>
  <si>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</si>
  <si>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</si>
  <si>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</si>
  <si>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</si>
  <si>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</si>
  <si>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</si>
  <si>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</si>
  <si>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</si>
  <si>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</si>
  <si>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</si>
  <si>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</si>
  <si>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</si>
  <si>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</si>
  <si>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</si>
  <si>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</si>
  <si>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</si>
  <si>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</si>
  <si>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</si>
  <si>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</si>
  <si>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</si>
  <si>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</si>
  <si>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</si>
  <si>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</si>
  <si>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</si>
  <si>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</si>
  <si>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</si>
  <si>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</si>
  <si>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</si>
  <si>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</si>
  <si>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</si>
  <si>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</si>
  <si>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</si>
  <si>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</si>
  <si>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</si>
  <si>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</si>
  <si>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</si>
  <si>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</si>
  <si>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</si>
  <si>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</si>
  <si>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</si>
  <si>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</si>
  <si>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</si>
  <si>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</si>
  <si>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</si>
  <si>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</si>
  <si>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</si>
  <si>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</si>
  <si>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</si>
  <si>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</si>
  <si>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</si>
  <si>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</si>
  <si>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</si>
  <si>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</si>
  <si>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</si>
  <si>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</si>
  <si>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</si>
  <si>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</si>
  <si>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</si>
  <si>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</si>
  <si>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</si>
  <si>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</si>
  <si>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</si>
  <si>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</si>
  <si>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</si>
  <si>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</si>
  <si>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</si>
  <si>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</si>
  <si>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</si>
  <si>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</si>
  <si>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</si>
  <si>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</si>
  <si>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</si>
  <si>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</si>
  <si>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</si>
  <si>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</si>
  <si>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</si>
  <si>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</si>
  <si>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</si>
  <si>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</si>
  <si>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</si>
  <si>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</si>
  <si>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</si>
  <si>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</si>
  <si>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</si>
  <si>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</si>
  <si>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</si>
  <si>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</si>
  <si>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</si>
  <si>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</si>
  <si>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</si>
  <si>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</si>
  <si>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</si>
  <si>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</si>
  <si>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</si>
  <si>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</si>
  <si>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</si>
  <si>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</si>
  <si>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</si>
  <si>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</si>
  <si>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</si>
  <si>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</si>
  <si>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</si>
  <si>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</si>
  <si>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</si>
  <si>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</si>
  <si>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</si>
  <si>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</si>
  <si>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</si>
  <si>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</si>
  <si>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</si>
  <si>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</si>
  <si>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</si>
  <si>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</si>
  <si>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</si>
  <si>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</si>
  <si>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</si>
  <si>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</si>
  <si>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</si>
  <si>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</si>
  <si>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</si>
  <si>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</si>
  <si>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</si>
  <si>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</si>
  <si>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</si>
  <si>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</si>
  <si>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</si>
  <si>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</si>
  <si>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</si>
  <si>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</si>
  <si>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</si>
  <si>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</si>
  <si>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</si>
  <si>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</si>
  <si>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</si>
  <si>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</si>
  <si>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</si>
  <si>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</si>
  <si>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</si>
  <si>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</si>
  <si>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</si>
  <si>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</si>
  <si>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</si>
  <si>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</si>
  <si>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</si>
  <si>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</si>
  <si>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</si>
  <si>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</si>
  <si>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</si>
  <si>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</si>
  <si>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</si>
  <si>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</si>
  <si>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</si>
  <si>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</si>
  <si>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</si>
  <si>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</si>
  <si>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</si>
  <si>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</si>
  <si>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</si>
  <si>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</si>
  <si>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</si>
  <si>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</si>
  <si>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</si>
  <si>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</si>
  <si>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</si>
  <si>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</si>
  <si>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</si>
  <si>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</si>
  <si>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</si>
  <si>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</si>
  <si>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</si>
  <si>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</si>
  <si>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</si>
  <si>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</si>
  <si>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</si>
  <si>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</si>
  <si>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</si>
  <si>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</si>
  <si>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</si>
  <si>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</si>
  <si>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</si>
  <si>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</si>
  <si>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</si>
  <si>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</si>
  <si>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</si>
  <si>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</si>
  <si>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</si>
  <si>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</si>
  <si>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</si>
  <si>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</si>
  <si>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</si>
  <si>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</si>
  <si>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</si>
  <si>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</si>
  <si>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</si>
  <si>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</si>
  <si>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</si>
  <si>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</si>
  <si>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</si>
  <si>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</si>
  <si>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</si>
  <si>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</si>
  <si>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</si>
  <si>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</si>
  <si>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</si>
  <si>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</si>
  <si>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</si>
  <si>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</si>
  <si>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</si>
  <si>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</si>
  <si>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</si>
  <si>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</si>
  <si>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</si>
  <si>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</si>
  <si>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</si>
  <si>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</si>
  <si>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</si>
  <si>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</si>
  <si>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</si>
  <si>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</si>
  <si>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</si>
  <si>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</si>
  <si>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</si>
  <si>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</si>
  <si>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</si>
  <si>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</si>
  <si>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</si>
  <si>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</si>
  <si>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</si>
  <si>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</si>
  <si>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</si>
  <si>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</si>
  <si>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</si>
  <si>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</si>
  <si>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</si>
  <si>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</si>
  <si>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</si>
  <si>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</si>
  <si>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</si>
  <si>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</si>
  <si>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</si>
  <si>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</si>
  <si>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</si>
  <si>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</si>
  <si>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</si>
  <si>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</si>
  <si>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</si>
  <si>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</si>
  <si>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</si>
  <si>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</si>
  <si>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</si>
  <si>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</si>
  <si>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</si>
  <si>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</si>
  <si>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</si>
  <si>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</si>
  <si>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</si>
  <si>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</si>
  <si>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</si>
  <si>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</si>
  <si>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</si>
  <si>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</si>
  <si>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</si>
  <si>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</si>
  <si>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</si>
  <si>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</si>
  <si>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</si>
  <si>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</si>
  <si>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</si>
  <si>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</si>
  <si>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</si>
  <si>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</si>
  <si>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</si>
  <si>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</si>
  <si>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</si>
  <si>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</si>
  <si>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</si>
  <si>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</si>
  <si>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</si>
  <si>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</si>
  <si>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</si>
  <si>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</si>
  <si>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</si>
  <si>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</si>
  <si>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</si>
  <si>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</si>
  <si>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</si>
  <si>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</si>
  <si>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</si>
  <si>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</si>
  <si>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</si>
  <si>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</si>
  <si>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</si>
  <si>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</si>
  <si>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</si>
  <si>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</si>
  <si>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</si>
  <si>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</si>
  <si>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</si>
  <si>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</si>
  <si>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</si>
  <si>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</si>
  <si>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</si>
  <si>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</si>
  <si>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</si>
  <si>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</si>
  <si>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</si>
  <si>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</si>
  <si>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</si>
  <si>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</si>
  <si>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</si>
  <si>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</si>
  <si>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</si>
  <si>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</si>
  <si>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</si>
  <si>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</si>
  <si>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</si>
  <si>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</si>
  <si>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</si>
  <si>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</si>
  <si>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</si>
  <si>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</si>
  <si>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</si>
  <si>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</si>
  <si>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</si>
  <si>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</si>
  <si>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</si>
  <si>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</si>
  <si>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</si>
  <si>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</si>
  <si>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</si>
  <si>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</si>
  <si>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</si>
  <si>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</si>
  <si>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</si>
  <si>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</si>
  <si>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</si>
  <si>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</si>
  <si>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</si>
  <si>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</si>
  <si>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</si>
  <si>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</si>
  <si>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</si>
  <si>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</si>
  <si>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</si>
  <si>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</si>
  <si>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</si>
  <si>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</si>
  <si>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</si>
  <si>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</si>
  <si>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</si>
  <si>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</si>
  <si>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</si>
  <si>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</si>
  <si>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</si>
  <si>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</si>
  <si>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</si>
  <si>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</si>
  <si>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</si>
  <si>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</si>
  <si>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</si>
  <si>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</si>
  <si>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</si>
  <si>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</si>
  <si>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</si>
  <si>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</si>
  <si>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</si>
  <si>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</si>
  <si>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</si>
  <si>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</si>
  <si>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</si>
  <si>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</si>
  <si>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</si>
  <si>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</si>
  <si>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</si>
  <si>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</si>
  <si>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</si>
  <si>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</si>
  <si>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</si>
  <si>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</si>
  <si>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</si>
  <si>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</si>
  <si>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</si>
  <si>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</si>
  <si>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</si>
  <si>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</si>
  <si>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</si>
  <si>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</si>
  <si>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</si>
  <si>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</si>
  <si>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</si>
  <si>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</si>
  <si>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</si>
  <si>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</si>
  <si>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</si>
  <si>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</si>
  <si>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</si>
  <si>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</si>
  <si>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</si>
  <si>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</si>
  <si>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</si>
  <si>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</si>
  <si>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</si>
  <si>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</si>
  <si>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</si>
  <si>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</si>
  <si>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</si>
  <si>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</si>
  <si>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</si>
  <si>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</si>
  <si>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</si>
  <si>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</si>
  <si>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</si>
  <si>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</si>
  <si>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</si>
  <si>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</si>
  <si>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</si>
  <si>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</si>
  <si>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</si>
  <si>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</si>
  <si>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</si>
  <si>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</si>
  <si>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</si>
  <si>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</si>
  <si>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</si>
  <si>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</si>
  <si>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</si>
  <si>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</si>
  <si>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</si>
  <si>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</si>
  <si>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</si>
  <si>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</si>
  <si>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</si>
  <si>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</si>
  <si>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</si>
  <si>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</si>
  <si>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</si>
  <si>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</si>
  <si>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</si>
  <si>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</si>
  <si>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</si>
  <si>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</si>
  <si>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</si>
  <si>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</si>
  <si>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</si>
  <si>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</si>
  <si>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</si>
  <si>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</si>
  <si>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</si>
  <si>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</si>
  <si>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</si>
  <si>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</si>
  <si>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</si>
  <si>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</si>
  <si>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</si>
  <si>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</si>
  <si>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</si>
  <si>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</si>
  <si>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</si>
  <si>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</si>
  <si>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</si>
  <si>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</si>
  <si>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</si>
  <si>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</si>
  <si>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</si>
  <si>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</si>
  <si>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</si>
  <si>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</si>
  <si>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</si>
  <si>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</si>
  <si>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</si>
  <si>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</si>
  <si>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</si>
  <si>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</si>
  <si>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</si>
  <si>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</si>
  <si>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</si>
  <si>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</si>
  <si>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</si>
  <si>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</si>
  <si>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</si>
  <si>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</si>
  <si>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</si>
  <si>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</si>
  <si>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</si>
  <si>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</si>
  <si>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</si>
  <si>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</si>
  <si>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</si>
  <si>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</si>
  <si>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</si>
  <si>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</si>
  <si>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</si>
  <si>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</si>
  <si>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</si>
  <si>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</si>
  <si>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</si>
  <si>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</si>
  <si>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</si>
  <si>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</si>
  <si>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</si>
  <si>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</si>
  <si>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</si>
  <si>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</si>
  <si>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</si>
  <si>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</si>
  <si>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</si>
  <si>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</si>
  <si>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</si>
  <si>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</si>
  <si>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</si>
  <si>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</si>
  <si>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</si>
  <si>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</si>
  <si>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</si>
  <si>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</si>
  <si>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</si>
  <si>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</si>
  <si>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</si>
  <si>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</si>
  <si>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</si>
  <si>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</si>
  <si>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</si>
  <si>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</si>
  <si>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</si>
  <si>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</si>
  <si>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</si>
  <si>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</si>
  <si>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</si>
  <si>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</si>
  <si>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</si>
  <si>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</si>
  <si>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</si>
  <si>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</si>
  <si>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</si>
  <si>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</si>
  <si>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</si>
  <si>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</si>
  <si>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</si>
  <si>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</si>
  <si>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</si>
  <si>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</si>
  <si>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</si>
  <si>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</si>
  <si>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</si>
  <si>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</si>
  <si>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</si>
  <si>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</si>
  <si>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</si>
  <si>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</si>
  <si>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</si>
  <si>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</si>
  <si>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</si>
  <si>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</si>
  <si>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</si>
  <si>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</si>
  <si>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</si>
  <si>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</si>
  <si>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</si>
  <si>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</si>
  <si>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</si>
  <si>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</si>
  <si>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</si>
  <si>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</si>
  <si>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</si>
  <si>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</si>
  <si>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</si>
  <si>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</si>
  <si>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</si>
  <si>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</si>
  <si>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</si>
  <si>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</si>
  <si>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</si>
  <si>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</si>
  <si>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</si>
  <si>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</si>
  <si>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</si>
  <si>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</si>
  <si>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</si>
  <si>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</si>
  <si>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</si>
  <si>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</si>
  <si>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</si>
  <si>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</si>
  <si>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</si>
  <si>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</si>
  <si>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</si>
  <si>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</si>
  <si>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</si>
  <si>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</si>
  <si>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</si>
  <si>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</si>
  <si>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</si>
  <si>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</si>
  <si>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</si>
  <si>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</si>
  <si>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</si>
  <si>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</si>
  <si>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</si>
  <si>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</si>
  <si>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</si>
  <si>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</si>
  <si>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</si>
  <si>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</si>
  <si>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</si>
  <si>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</si>
  <si>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</si>
  <si>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</si>
  <si>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</si>
  <si>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</si>
  <si>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</si>
  <si>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</si>
  <si>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</si>
  <si>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</si>
  <si>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</si>
  <si>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</si>
  <si>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</si>
  <si>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</si>
  <si>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</si>
  <si>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</si>
  <si>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</si>
  <si>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</si>
  <si>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</si>
  <si>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</si>
  <si>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</si>
  <si>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</si>
  <si>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</si>
  <si>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</si>
  <si>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</si>
  <si>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</si>
  <si>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</si>
  <si>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</si>
  <si>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</si>
  <si>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</si>
  <si>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</si>
  <si>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</si>
  <si>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</si>
  <si>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</si>
  <si>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</si>
  <si>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</si>
  <si>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</si>
  <si>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</si>
  <si>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</si>
  <si>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</si>
  <si>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</si>
  <si>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</si>
  <si>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</si>
  <si>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</si>
  <si>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</si>
  <si>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</si>
  <si>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</si>
  <si>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</si>
  <si>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</si>
  <si>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</si>
  <si>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</si>
  <si>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</si>
  <si>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</si>
  <si>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</si>
  <si>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</si>
  <si>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</si>
  <si>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</si>
  <si>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</si>
  <si>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</si>
  <si>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</si>
  <si>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</si>
  <si>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</si>
  <si>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</si>
  <si>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</si>
  <si>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</si>
  <si>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</si>
  <si>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</si>
  <si>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</si>
  <si>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</si>
  <si>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</si>
  <si>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</si>
  <si>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</si>
  <si>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</si>
  <si>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</si>
  <si>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</si>
  <si>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</si>
  <si>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</si>
  <si>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</si>
  <si>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</si>
  <si>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</si>
  <si>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</si>
  <si>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</si>
  <si>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</si>
  <si>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</si>
  <si>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</si>
  <si>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</si>
  <si>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</si>
  <si>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</si>
  <si>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</si>
  <si>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</si>
  <si>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</si>
  <si>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</si>
  <si>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</si>
  <si>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</si>
  <si>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</si>
  <si>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</si>
  <si>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</si>
  <si>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</si>
  <si>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</si>
  <si>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</si>
  <si>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</si>
  <si>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</si>
  <si>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</si>
  <si>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</si>
  <si>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</si>
  <si>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</si>
  <si>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</si>
  <si>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</si>
  <si>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</si>
  <si>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</si>
  <si>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</si>
  <si>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</si>
  <si>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</si>
  <si>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</si>
  <si>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</si>
  <si>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</si>
  <si>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</si>
  <si>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</si>
  <si>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</si>
  <si>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</si>
  <si>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</si>
  <si>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</si>
  <si>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</si>
  <si>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</si>
  <si>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</si>
  <si>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</si>
  <si>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</si>
  <si>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</si>
  <si>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</si>
  <si>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</si>
  <si>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</si>
  <si>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</si>
  <si>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</si>
  <si>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</si>
  <si>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</si>
  <si>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</si>
  <si>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</si>
  <si>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</si>
  <si>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</si>
  <si>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</si>
  <si>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</si>
  <si>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</si>
  <si>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</si>
  <si>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</si>
  <si>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</si>
  <si>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</si>
  <si>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</si>
  <si>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</si>
  <si>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</si>
  <si>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</si>
  <si>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</si>
  <si>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</si>
  <si>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</si>
  <si>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</si>
  <si>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</si>
  <si>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</si>
  <si>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</si>
  <si>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</si>
  <si>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</si>
  <si>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</si>
  <si>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</si>
  <si>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</si>
  <si>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</si>
  <si>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</si>
  <si>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</si>
  <si>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</si>
  <si>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</si>
  <si>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</si>
  <si>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</si>
  <si>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</si>
  <si>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</si>
  <si>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</si>
  <si>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</si>
  <si>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</si>
  <si>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</si>
  <si>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</si>
  <si>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</si>
  <si>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</si>
  <si>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</si>
  <si>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</si>
  <si>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</si>
  <si>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</si>
  <si>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</si>
  <si>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</si>
  <si>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</si>
  <si>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</si>
  <si>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</si>
  <si>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</si>
  <si>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</si>
  <si>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</si>
  <si>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</si>
  <si>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</si>
  <si>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</si>
  <si>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</si>
  <si>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</si>
  <si>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</si>
  <si>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</si>
  <si>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</si>
  <si>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</si>
  <si>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</si>
  <si>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</si>
  <si>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</si>
  <si>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</si>
  <si>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</si>
  <si>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</si>
  <si>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</si>
  <si>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</si>
  <si>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</si>
  <si>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</si>
  <si>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</si>
  <si>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</si>
  <si>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</si>
  <si>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</si>
  <si>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</si>
  <si>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</si>
  <si>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</si>
  <si>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</si>
  <si>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</si>
  <si>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</si>
  <si>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</si>
  <si>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</si>
  <si>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</si>
  <si>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</si>
  <si>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</si>
  <si>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</si>
  <si>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</si>
  <si>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</si>
  <si>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</si>
  <si>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</si>
  <si>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</si>
  <si>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</si>
  <si>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</si>
  <si>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</si>
  <si>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</si>
  <si>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</si>
  <si>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</si>
  <si>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</si>
  <si>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</si>
  <si>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</si>
  <si>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</si>
  <si>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</si>
  <si>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</si>
  <si>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</si>
  <si>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</si>
  <si>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</si>
  <si>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</si>
  <si>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</si>
  <si>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</si>
  <si>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</si>
  <si>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</si>
  <si>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</si>
  <si>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</si>
  <si>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</si>
  <si>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</si>
  <si>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</si>
  <si>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</si>
  <si>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</si>
  <si>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</si>
  <si>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</si>
  <si>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</si>
  <si>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</si>
  <si>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</si>
  <si>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</si>
  <si>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</si>
  <si>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</si>
  <si>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</si>
  <si>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</si>
  <si>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</si>
  <si>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</si>
  <si>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</si>
  <si>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</si>
  <si>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</si>
  <si>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</si>
  <si>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</si>
  <si>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</si>
  <si>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</si>
  <si>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</si>
  <si>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</si>
  <si>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</si>
  <si>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</si>
  <si>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</si>
  <si>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</si>
  <si>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</si>
  <si>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</si>
  <si>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</si>
  <si>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</si>
  <si>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</si>
  <si>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</si>
  <si>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</si>
  <si>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</si>
  <si>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</si>
  <si>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</si>
  <si>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</si>
  <si>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</si>
  <si>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</si>
  <si>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</si>
  <si>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</si>
  <si>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</si>
  <si>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</si>
  <si>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</si>
  <si>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</si>
  <si>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</si>
  <si>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</si>
  <si>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</si>
  <si>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</si>
  <si>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</si>
  <si>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</si>
  <si>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</si>
  <si>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</si>
  <si>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</si>
  <si>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</si>
  <si>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</si>
  <si>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</si>
  <si>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</si>
  <si>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</si>
  <si>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</si>
  <si>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</si>
  <si>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</si>
  <si>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</si>
  <si>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</si>
  <si>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</si>
  <si>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</si>
  <si>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</si>
  <si>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</si>
  <si>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</si>
  <si>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</si>
  <si>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</si>
  <si>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</si>
  <si>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</si>
  <si>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</si>
  <si>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</si>
  <si>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</si>
  <si>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</si>
  <si>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</si>
  <si>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</si>
  <si>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</si>
  <si>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</si>
  <si>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</si>
  <si>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</si>
  <si>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</si>
  <si>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</si>
  <si>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</si>
  <si>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</si>
  <si>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</si>
  <si>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</si>
  <si>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</si>
  <si>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</si>
  <si>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</si>
  <si>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</si>
  <si>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</si>
  <si>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</si>
  <si>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</si>
  <si>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</si>
  <si>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</si>
  <si>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</si>
  <si>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</si>
  <si>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</si>
  <si>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</si>
  <si>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</si>
  <si>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</si>
  <si>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</si>
  <si>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</si>
  <si>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</si>
  <si>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</si>
  <si>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</si>
  <si>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</si>
  <si>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</si>
  <si>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</si>
  <si>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</si>
  <si>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</si>
  <si>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</si>
  <si>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</si>
  <si>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</si>
  <si>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</si>
  <si>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</si>
  <si>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</si>
  <si>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</si>
  <si>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</si>
  <si>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</si>
  <si>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</si>
  <si>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</si>
  <si>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</si>
  <si>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</si>
  <si>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</si>
  <si>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</si>
  <si>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</si>
  <si>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</si>
  <si>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</si>
  <si>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</si>
  <si>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</si>
  <si>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</si>
  <si>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</si>
  <si>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</si>
  <si>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</si>
  <si>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</si>
  <si>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</si>
  <si>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</si>
  <si>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</si>
  <si>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</si>
  <si>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</si>
  <si>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</si>
  <si>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</si>
  <si>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</si>
  <si>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</si>
  <si>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</si>
  <si>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</si>
  <si>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</si>
  <si>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</si>
  <si>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</si>
  <si>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</si>
  <si>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</si>
  <si>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</si>
  <si>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</si>
  <si>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</si>
  <si>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</si>
  <si>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</si>
  <si>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</si>
  <si>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</si>
  <si>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</si>
  <si>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</si>
  <si>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</si>
  <si>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</si>
  <si>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</si>
  <si>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</si>
  <si>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</si>
  <si>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</si>
  <si>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</si>
  <si>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</si>
  <si>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</si>
  <si>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</si>
  <si>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</si>
  <si>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</si>
  <si>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</si>
  <si>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</si>
  <si>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</si>
  <si>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</si>
  <si>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</si>
  <si>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</si>
  <si>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</si>
  <si>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</si>
  <si>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</si>
  <si>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</si>
  <si>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</si>
  <si>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</si>
  <si>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</si>
  <si>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</si>
  <si>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</si>
  <si>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</si>
  <si>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</si>
  <si>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</si>
  <si>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</si>
  <si>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</si>
  <si>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</si>
  <si>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</si>
  <si>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</si>
  <si>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</si>
  <si>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</si>
  <si>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</si>
  <si>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</si>
  <si>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</si>
  <si>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</si>
  <si>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</si>
  <si>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</si>
  <si>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</si>
  <si>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</si>
  <si>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</si>
  <si>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</si>
  <si>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</si>
  <si>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</si>
  <si>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</si>
  <si>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</si>
  <si>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</si>
  <si>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</si>
  <si>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</si>
  <si>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</si>
  <si>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</si>
  <si>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</si>
  <si>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</si>
  <si>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</si>
  <si>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</si>
  <si>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</si>
  <si>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</si>
  <si>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</si>
  <si>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</si>
  <si>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</si>
  <si>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</si>
  <si>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</si>
  <si>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</si>
  <si>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</si>
  <si>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</si>
  <si>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</si>
  <si>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</si>
  <si>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</si>
  <si>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</si>
  <si>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</si>
  <si>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</si>
  <si>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</si>
  <si>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</si>
  <si>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</si>
  <si>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</si>
  <si>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</si>
  <si>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</si>
  <si>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</si>
  <si>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</si>
  <si>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</si>
  <si>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</si>
  <si>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</si>
  <si>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</si>
  <si>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</si>
  <si>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</si>
  <si>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</si>
  <si>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</si>
  <si>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</si>
  <si>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</si>
  <si>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</si>
  <si>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</si>
  <si>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</si>
  <si>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</si>
  <si>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</si>
  <si>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</si>
  <si>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</si>
  <si>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</si>
  <si>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</si>
  <si>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</si>
  <si>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</si>
  <si>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</si>
  <si>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</si>
  <si>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</si>
  <si>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</si>
  <si>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</si>
  <si>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</si>
  <si>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</si>
  <si>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</si>
  <si>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</si>
  <si>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</si>
  <si>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</si>
  <si>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</si>
  <si>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</si>
  <si>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</si>
  <si>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</si>
  <si>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</si>
  <si>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</si>
  <si>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</si>
  <si>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</si>
  <si>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</si>
  <si>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</si>
  <si>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</si>
  <si>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</si>
  <si>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</si>
  <si>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</si>
  <si>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</si>
  <si>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</si>
  <si>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</si>
  <si>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</si>
  <si>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</si>
  <si>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</si>
  <si>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</si>
  <si>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</si>
  <si>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</si>
  <si>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</si>
  <si>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</si>
  <si>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</si>
  <si>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</si>
  <si>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</si>
  <si>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</si>
  <si>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</si>
  <si>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</si>
  <si>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</si>
  <si>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</si>
  <si>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</si>
  <si>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</si>
  <si>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</si>
  <si>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</si>
  <si>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</si>
  <si>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</si>
  <si>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</si>
  <si>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</si>
  <si>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</si>
  <si>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</si>
  <si>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</si>
  <si>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</si>
  <si>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</si>
  <si>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</si>
  <si>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</si>
  <si>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</si>
  <si>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</si>
  <si>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</si>
  <si>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</si>
  <si>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</si>
  <si>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</si>
  <si>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</si>
  <si>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</si>
  <si>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</si>
  <si>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</si>
  <si>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</si>
  <si>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</si>
  <si>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</si>
  <si>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</si>
  <si>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</si>
  <si>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</si>
  <si>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</si>
  <si>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</si>
  <si>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</si>
  <si>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</si>
  <si>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</si>
  <si>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</si>
  <si>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</si>
  <si>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</si>
  <si>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</si>
  <si>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</si>
  <si>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</si>
  <si>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</si>
  <si>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</si>
  <si>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</si>
  <si>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</si>
  <si>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</si>
  <si>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</si>
  <si>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</si>
  <si>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</si>
  <si>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</si>
  <si>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</si>
  <si>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</si>
  <si>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</si>
  <si>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</si>
  <si>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</si>
  <si>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</si>
  <si>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</si>
  <si>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</si>
  <si>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</si>
  <si>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</si>
  <si>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</si>
  <si>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</si>
  <si>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</si>
  <si>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</si>
  <si>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</si>
  <si>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</si>
  <si>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</si>
  <si>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</si>
  <si>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</si>
  <si>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</si>
  <si>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</si>
  <si>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</si>
  <si>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</si>
  <si>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</si>
  <si>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</si>
  <si>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</si>
  <si>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</si>
  <si>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</si>
  <si>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</si>
  <si>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</si>
  <si>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</si>
  <si>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</si>
  <si>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</si>
  <si>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</si>
  <si>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</si>
  <si>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</si>
  <si>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</si>
  <si>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</si>
  <si>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</si>
  <si>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</si>
  <si>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</si>
  <si>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</si>
  <si>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</si>
  <si>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</si>
  <si>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</si>
  <si>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</si>
  <si>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</si>
  <si>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</si>
  <si>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</si>
  <si>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</si>
  <si>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</si>
  <si>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</si>
  <si>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</si>
  <si>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</si>
  <si>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</si>
  <si>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</si>
  <si>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</si>
  <si>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</si>
  <si>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</si>
  <si>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</si>
  <si>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</si>
  <si>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</si>
  <si>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</si>
  <si>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</si>
  <si>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</si>
  <si>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</si>
  <si>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</si>
  <si>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</si>
  <si>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</si>
  <si>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</si>
  <si>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</si>
  <si>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</si>
  <si>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</si>
  <si>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</si>
  <si>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</si>
  <si>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</si>
  <si>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</si>
  <si>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</si>
  <si>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</si>
  <si>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</si>
  <si>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</si>
  <si>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</si>
  <si>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</si>
  <si>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</si>
  <si>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</si>
  <si>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</si>
  <si>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</si>
  <si>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</si>
  <si>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</si>
  <si>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</si>
  <si>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</si>
  <si>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</si>
  <si>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</si>
  <si>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</si>
  <si>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</si>
  <si>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</si>
  <si>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</si>
  <si>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</si>
  <si>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</si>
  <si>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</si>
  <si>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</si>
  <si>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</si>
  <si>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</si>
  <si>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</si>
  <si>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</si>
  <si>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</si>
  <si>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</si>
  <si>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</si>
  <si>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</si>
  <si>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</si>
  <si>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</si>
  <si>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</si>
  <si>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</si>
  <si>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</si>
  <si>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</si>
  <si>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</si>
  <si>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</si>
  <si>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</si>
  <si>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</si>
  <si>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</si>
  <si>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</si>
  <si>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</si>
  <si>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</si>
  <si>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</si>
  <si>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</si>
  <si>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</si>
  <si>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</si>
  <si>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</si>
  <si>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</si>
  <si>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</si>
  <si>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</si>
  <si>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</si>
  <si>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</si>
  <si>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</si>
  <si>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</si>
  <si>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</si>
  <si>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</si>
  <si>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</si>
  <si>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</si>
  <si>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</si>
  <si>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</si>
  <si>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</si>
  <si>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</si>
  <si>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</si>
  <si>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</si>
  <si>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</si>
  <si>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</si>
  <si>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</si>
  <si>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</si>
  <si>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</si>
  <si>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</si>
  <si>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</si>
  <si>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</si>
  <si>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</si>
  <si>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</si>
  <si>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</si>
  <si>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</si>
  <si>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</si>
  <si>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</si>
  <si>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</si>
  <si>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</si>
  <si>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</si>
  <si>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</si>
  <si>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</si>
  <si>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</si>
  <si>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</si>
  <si>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</si>
  <si>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</si>
  <si>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</si>
  <si>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</si>
  <si>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</si>
  <si>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</si>
  <si>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</si>
  <si>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</si>
  <si>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</si>
  <si>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</si>
  <si>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</si>
  <si>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</si>
  <si>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</si>
  <si>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</si>
  <si>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</si>
  <si>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</si>
  <si>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</si>
  <si>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</si>
  <si>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</si>
  <si>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</si>
  <si>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</si>
  <si>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</si>
  <si>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</si>
  <si>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</si>
  <si>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</si>
  <si>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</si>
  <si>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</si>
  <si>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</si>
  <si>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</si>
  <si>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</si>
  <si>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</si>
  <si>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</si>
  <si>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</si>
  <si>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</si>
  <si>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</si>
  <si>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</si>
  <si>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</si>
  <si>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</si>
  <si>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</si>
  <si>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</si>
  <si>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</si>
  <si>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</si>
  <si>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</si>
  <si>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</si>
  <si>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</si>
  <si>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</si>
  <si>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</si>
  <si>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</si>
  <si>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</si>
  <si>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</si>
  <si>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</si>
  <si>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</si>
  <si>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</si>
  <si>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</si>
  <si>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</si>
  <si>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</si>
  <si>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</si>
  <si>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</si>
  <si>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</si>
  <si>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</si>
  <si>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</si>
  <si>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</si>
  <si>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</si>
  <si>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</si>
  <si>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</si>
  <si>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</si>
  <si>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</si>
  <si>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</si>
  <si>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</si>
  <si>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</si>
  <si>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</si>
  <si>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</si>
  <si>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</si>
  <si>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</si>
  <si>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</si>
  <si>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</si>
  <si>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</si>
  <si>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</si>
  <si>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</si>
  <si>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</si>
  <si>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</si>
  <si>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</si>
  <si>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</si>
  <si>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</si>
  <si>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</si>
  <si>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</si>
  <si>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</si>
  <si>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</si>
  <si>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</si>
  <si>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</si>
  <si>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</si>
  <si>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</si>
  <si>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</si>
  <si>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</si>
  <si>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</si>
  <si>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</si>
  <si>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</si>
  <si>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</si>
  <si>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</si>
  <si>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</si>
  <si>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</si>
  <si>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</si>
  <si>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</si>
  <si>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</si>
  <si>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</si>
  <si>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</si>
  <si>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</si>
  <si>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</si>
  <si>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</si>
  <si>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</si>
  <si>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</si>
  <si>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</si>
  <si>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</si>
  <si>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</si>
  <si>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</si>
  <si>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</si>
  <si>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</si>
  <si>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</si>
  <si>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</si>
  <si>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</si>
  <si>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</si>
  <si>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</si>
  <si>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</si>
  <si>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</si>
  <si>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</si>
  <si>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</si>
  <si>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</si>
  <si>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</si>
  <si>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</si>
  <si>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</si>
  <si>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</si>
  <si>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</si>
  <si>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</si>
  <si>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</si>
  <si>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</si>
  <si>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</si>
  <si>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</si>
  <si>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</si>
  <si>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</si>
  <si>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</si>
  <si>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</si>
  <si>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</si>
  <si>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</si>
  <si>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</si>
  <si>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</si>
  <si>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</si>
  <si>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</si>
  <si>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</si>
  <si>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</si>
  <si>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</si>
  <si>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</si>
  <si>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</si>
  <si>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</si>
  <si>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</si>
  <si>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</si>
  <si>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</si>
  <si>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</si>
  <si>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</si>
  <si>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</si>
  <si>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</si>
  <si>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</si>
  <si>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</si>
  <si>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</si>
  <si>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</si>
  <si>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</si>
  <si>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</si>
  <si>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</si>
  <si>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</si>
  <si>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</si>
  <si>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</si>
  <si>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</si>
  <si>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</si>
  <si>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</si>
  <si>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</si>
  <si>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</si>
  <si>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</si>
  <si>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</si>
  <si>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</si>
  <si>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</si>
  <si>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</si>
  <si>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</si>
  <si>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</si>
  <si>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</si>
  <si>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</si>
  <si>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</si>
  <si>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</si>
  <si>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</si>
  <si>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</si>
  <si>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</si>
  <si>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</si>
  <si>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</si>
  <si>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</si>
  <si>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</si>
  <si>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</si>
  <si>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</si>
  <si>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</si>
  <si>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</si>
  <si>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</si>
  <si>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</si>
  <si>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</si>
  <si>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</si>
  <si>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</si>
  <si>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</si>
  <si>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</si>
  <si>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</si>
  <si>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</si>
  <si>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</si>
  <si>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</si>
  <si>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</si>
  <si>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</si>
  <si>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</si>
  <si>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</si>
  <si>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</si>
  <si>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</si>
  <si>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</si>
  <si>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</si>
  <si>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</si>
  <si>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</si>
  <si>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</si>
  <si>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</si>
  <si>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</si>
  <si>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</si>
  <si>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</si>
  <si>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</si>
  <si>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</si>
  <si>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</si>
  <si>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</si>
  <si>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</si>
  <si>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</si>
  <si>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</si>
  <si>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</si>
  <si>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</si>
  <si>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</si>
  <si>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</si>
  <si>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</si>
  <si>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</si>
  <si>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</si>
  <si>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</si>
  <si>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</si>
  <si>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</si>
  <si>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</si>
  <si>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</si>
  <si>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</si>
  <si>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</si>
  <si>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</si>
  <si>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</si>
  <si>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</si>
  <si>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</si>
  <si>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</si>
  <si>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</si>
  <si>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</si>
  <si>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</si>
  <si>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</si>
  <si>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</si>
  <si>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</si>
  <si>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</si>
  <si>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</si>
  <si>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</si>
  <si>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</si>
  <si>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</si>
  <si>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</si>
  <si>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</si>
  <si>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</si>
  <si>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</si>
  <si>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</si>
  <si>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</si>
  <si>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</si>
  <si>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</si>
  <si>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</si>
  <si>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</si>
  <si>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</si>
  <si>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</si>
  <si>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</si>
  <si>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</si>
  <si>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</si>
  <si>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</si>
  <si>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</si>
  <si>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</si>
  <si>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</si>
  <si>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</si>
  <si>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</si>
  <si>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</si>
  <si>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</si>
  <si>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</si>
  <si>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</si>
  <si>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</si>
  <si>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</si>
  <si>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</si>
  <si>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</si>
  <si>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</si>
  <si>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</si>
  <si>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</si>
  <si>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</si>
  <si>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</si>
  <si>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</si>
  <si>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</si>
  <si>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</si>
  <si>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</si>
  <si>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</si>
  <si>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</si>
  <si>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</si>
  <si>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</si>
  <si>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</si>
  <si>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</si>
  <si>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</si>
  <si>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</si>
  <si>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</si>
  <si>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</si>
  <si>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</si>
  <si>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</si>
  <si>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</si>
  <si>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</si>
  <si>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</si>
  <si>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</si>
  <si>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</si>
  <si>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</si>
  <si>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</si>
  <si>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</si>
  <si>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</si>
  <si>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</si>
  <si>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</si>
  <si>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</si>
  <si>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</si>
  <si>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</si>
  <si>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</si>
  <si>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</si>
  <si>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</si>
  <si>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</si>
  <si>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</si>
  <si>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</si>
  <si>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</si>
  <si>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</si>
  <si>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</si>
  <si>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</si>
  <si>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</si>
  <si>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</si>
  <si>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</si>
  <si>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</si>
  <si>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</si>
  <si>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</si>
  <si>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</si>
  <si>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</si>
  <si>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</si>
  <si>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</si>
  <si>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</si>
  <si>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</si>
  <si>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</si>
  <si>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</si>
  <si>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</si>
  <si>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</si>
  <si>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</si>
  <si>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</si>
  <si>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</si>
  <si>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</si>
  <si>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</si>
  <si>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</si>
  <si>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</si>
  <si>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</si>
  <si>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</si>
  <si>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</si>
  <si>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</si>
  <si>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</si>
  <si>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</si>
  <si>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</si>
  <si>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</si>
  <si>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</si>
  <si>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</si>
  <si>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</si>
  <si>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</si>
  <si>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</si>
  <si>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</si>
  <si>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</si>
  <si>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</si>
  <si>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</si>
  <si>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</si>
  <si>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</si>
  <si>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</si>
  <si>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</si>
  <si>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</si>
  <si>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</si>
  <si>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</si>
  <si>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</si>
  <si>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</si>
  <si>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</si>
  <si>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</si>
  <si>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</si>
  <si>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</si>
  <si>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</si>
  <si>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</si>
  <si>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</si>
  <si>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</si>
  <si>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</si>
  <si>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</si>
  <si>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</si>
  <si>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</si>
  <si>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</si>
  <si>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</si>
  <si>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</si>
  <si>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</si>
  <si>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</si>
  <si>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</si>
  <si>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</si>
  <si>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</si>
  <si>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</si>
  <si>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</si>
  <si>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</si>
  <si>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</si>
  <si>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</si>
  <si>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</si>
  <si>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</si>
  <si>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</si>
  <si>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</si>
  <si>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</si>
  <si>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</si>
  <si>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</si>
  <si>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</si>
  <si>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</si>
  <si>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</si>
  <si>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</si>
  <si>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</si>
  <si>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</si>
  <si>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</si>
  <si>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</si>
  <si>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</si>
  <si>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</si>
  <si>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</si>
  <si>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</si>
  <si>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</si>
  <si>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</si>
  <si>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</si>
  <si>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</si>
  <si>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</si>
  <si>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</si>
  <si>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</si>
  <si>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</si>
  <si>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</si>
  <si>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</si>
  <si>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</si>
  <si>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</si>
  <si>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</si>
  <si>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</si>
  <si>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</si>
  <si>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</si>
  <si>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</si>
  <si>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</si>
  <si>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</si>
  <si>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</si>
  <si>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</si>
  <si>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</si>
  <si>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</si>
  <si>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</si>
  <si>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</si>
  <si>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</si>
  <si>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</si>
  <si>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</si>
  <si>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</si>
  <si>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</si>
  <si>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</si>
  <si>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</si>
  <si>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</si>
  <si>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</si>
  <si>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</si>
  <si>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</si>
  <si>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</si>
  <si>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</si>
  <si>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</si>
  <si>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</si>
  <si>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</si>
  <si>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</si>
  <si>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</si>
  <si>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</si>
  <si>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</si>
  <si>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</si>
  <si>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</si>
  <si>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</si>
  <si>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</si>
  <si>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</si>
  <si>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</si>
  <si>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</si>
  <si>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</si>
  <si>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</si>
  <si>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</si>
  <si>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</si>
  <si>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</si>
  <si>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</si>
  <si>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</si>
  <si>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</si>
  <si>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</si>
  <si>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</si>
  <si>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</si>
  <si>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</si>
  <si>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</si>
  <si>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</si>
  <si>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</si>
  <si>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</si>
  <si>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</si>
  <si>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</si>
  <si>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</si>
  <si>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</si>
  <si>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</si>
  <si>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</si>
  <si>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</si>
  <si>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</si>
  <si>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</si>
  <si>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</si>
  <si>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</si>
  <si>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</si>
  <si>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</si>
  <si>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</si>
  <si>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</si>
  <si>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</si>
  <si>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</si>
  <si>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</si>
  <si>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</si>
  <si>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</si>
  <si>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</si>
  <si>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</si>
  <si>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</si>
  <si>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</si>
  <si>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</si>
  <si>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</si>
  <si>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</si>
  <si>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</si>
  <si>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</si>
  <si>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</si>
  <si>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</si>
  <si>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</si>
  <si>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</si>
  <si>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</si>
  <si>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</si>
  <si>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</si>
  <si>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</si>
  <si>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</si>
  <si>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</si>
  <si>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</si>
  <si>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</si>
  <si>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</si>
  <si>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</si>
  <si>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</si>
  <si>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</si>
  <si>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</si>
  <si>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</si>
  <si>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</si>
  <si>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</si>
  <si>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</si>
  <si>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</si>
  <si>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</si>
  <si>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</si>
  <si>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</si>
  <si>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</si>
  <si>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</si>
  <si>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</si>
  <si>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</si>
  <si>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</si>
  <si>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</si>
  <si>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</si>
  <si>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</si>
  <si>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</si>
  <si>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</si>
  <si>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</si>
  <si>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</si>
  <si>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</si>
  <si>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</si>
  <si>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</si>
  <si>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</si>
  <si>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</si>
  <si>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</si>
  <si>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</si>
  <si>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</si>
  <si>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</si>
  <si>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</si>
  <si>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</si>
  <si>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</si>
  <si>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</si>
  <si>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</si>
  <si>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</si>
  <si>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</si>
  <si>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</si>
  <si>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</si>
  <si>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</si>
  <si>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</si>
  <si>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</si>
  <si>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</si>
  <si>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</si>
  <si>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</si>
  <si>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</si>
  <si>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</si>
  <si>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</si>
  <si>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</si>
  <si>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</si>
  <si>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</si>
  <si>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</si>
  <si>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</si>
  <si>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</si>
  <si>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</si>
  <si>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</si>
  <si>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</si>
  <si>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</si>
  <si>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</si>
  <si>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</si>
  <si>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</si>
  <si>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</si>
  <si>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</si>
  <si>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</si>
  <si>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</si>
  <si>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</si>
  <si>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</si>
  <si>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</si>
  <si>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</si>
  <si>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</si>
  <si>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</si>
  <si>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</si>
  <si>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</si>
  <si>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</si>
  <si>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</si>
  <si>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</si>
  <si>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</si>
  <si>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</si>
  <si>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</si>
  <si>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</si>
  <si>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</si>
  <si>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</si>
  <si>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</si>
  <si>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</si>
  <si>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</si>
  <si>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</si>
  <si>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</si>
  <si>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</si>
  <si>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</si>
  <si>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</si>
  <si>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</si>
  <si>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</si>
  <si>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</si>
  <si>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</si>
  <si>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</si>
  <si>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</si>
  <si>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</si>
  <si>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</si>
  <si>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</si>
  <si>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</si>
  <si>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</si>
  <si>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</si>
  <si>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</si>
  <si>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</si>
  <si>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</si>
  <si>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</si>
  <si>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</si>
  <si>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</si>
  <si>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</si>
  <si>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</si>
  <si>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</si>
  <si>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</si>
  <si>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</si>
  <si>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</si>
  <si>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</si>
  <si>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</si>
  <si>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</si>
  <si>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</si>
  <si>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</si>
  <si>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</si>
  <si>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</si>
  <si>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</si>
  <si>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</si>
  <si>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</si>
  <si>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</si>
  <si>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</si>
  <si>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</si>
  <si>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</si>
  <si>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</si>
  <si>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</si>
  <si>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</si>
  <si>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</si>
  <si>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</si>
  <si>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</si>
  <si>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</si>
  <si>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</si>
  <si>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</si>
  <si>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</si>
  <si>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</si>
  <si>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</si>
  <si>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</si>
  <si>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</si>
  <si>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</si>
  <si>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</si>
  <si>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</si>
  <si>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</si>
  <si>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</si>
  <si>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</si>
  <si>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</si>
  <si>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</si>
  <si>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</si>
  <si>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</si>
  <si>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</si>
  <si>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</si>
  <si>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</si>
  <si>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</si>
  <si>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</si>
  <si>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</si>
  <si>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</si>
  <si>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</si>
  <si>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</si>
  <si>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</si>
  <si>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</si>
  <si>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</si>
  <si>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</si>
  <si>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</si>
  <si>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</si>
  <si>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</si>
  <si>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</si>
  <si>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</si>
  <si>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</si>
  <si>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</si>
  <si>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</si>
  <si>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</si>
  <si>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</si>
  <si>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</si>
  <si>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</si>
  <si>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</si>
  <si>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</si>
  <si>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</si>
  <si>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</si>
  <si>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</si>
  <si>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</si>
  <si>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</si>
  <si>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</si>
  <si>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</si>
  <si>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</si>
  <si>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</si>
  <si>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</si>
  <si>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</si>
  <si>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</si>
  <si>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</si>
  <si>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</si>
  <si>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</si>
  <si>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</si>
  <si>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</si>
  <si>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</si>
  <si>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</si>
  <si>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</si>
  <si>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</si>
  <si>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</si>
  <si>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</si>
  <si>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</si>
  <si>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</si>
  <si>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</si>
  <si>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</si>
  <si>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</si>
  <si>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</si>
  <si>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</si>
  <si>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</si>
  <si>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</si>
  <si>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</si>
  <si>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</si>
  <si>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</si>
  <si>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</si>
  <si>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</si>
  <si>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</si>
  <si>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</si>
  <si>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</si>
  <si>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</si>
  <si>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</si>
  <si>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</si>
  <si>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</si>
  <si>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</si>
  <si>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</si>
  <si>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</si>
  <si>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</si>
  <si>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</si>
  <si>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</si>
  <si>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</si>
  <si>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</si>
  <si>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</si>
  <si>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</si>
  <si>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</si>
  <si>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</si>
  <si>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</si>
  <si>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</si>
  <si>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</si>
  <si>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</si>
  <si>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</si>
  <si>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</si>
  <si>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</si>
  <si>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</si>
  <si>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</si>
  <si>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</si>
  <si>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</si>
  <si>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</si>
  <si>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</si>
  <si>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</si>
  <si>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</si>
  <si>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</si>
  <si>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</si>
  <si>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</si>
  <si>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</si>
  <si>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</si>
  <si>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</si>
  <si>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</si>
  <si>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</si>
  <si>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</si>
  <si>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</si>
  <si>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</si>
  <si>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</si>
  <si>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</si>
  <si>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</si>
  <si>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</si>
  <si>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</si>
  <si>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</si>
  <si>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</si>
  <si>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</si>
  <si>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</si>
  <si>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</si>
  <si>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</si>
  <si>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</si>
  <si>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</si>
  <si>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</si>
  <si>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</si>
  <si>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</si>
  <si>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</si>
  <si>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</si>
  <si>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</si>
  <si>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</si>
  <si>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</si>
  <si>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</si>
  <si>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</si>
  <si>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</si>
  <si>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</si>
  <si>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</si>
  <si>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</si>
  <si>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</si>
  <si>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</si>
  <si>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</si>
  <si>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</si>
  <si>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</si>
  <si>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</si>
  <si>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</si>
  <si>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</si>
  <si>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</si>
  <si>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</si>
  <si>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</si>
  <si>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</si>
  <si>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</si>
  <si>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</si>
  <si>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</si>
  <si>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</si>
  <si>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</si>
  <si>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</si>
  <si>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</si>
  <si>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</si>
  <si>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</si>
  <si>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</si>
  <si>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</si>
  <si>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</si>
  <si>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</si>
  <si>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</si>
  <si>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</si>
  <si>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</si>
  <si>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</si>
  <si>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</si>
  <si>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</si>
  <si>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</si>
  <si>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</si>
  <si>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</si>
  <si>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</si>
  <si>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</si>
  <si>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</si>
  <si>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</si>
  <si>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</si>
  <si>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</si>
  <si>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</si>
  <si>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</si>
  <si>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</si>
  <si>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</si>
  <si>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</si>
  <si>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</si>
  <si>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</si>
  <si>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</si>
  <si>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</si>
  <si>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</si>
  <si>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</si>
  <si>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</si>
  <si>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</si>
  <si>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</si>
  <si>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</si>
  <si>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</si>
  <si>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</si>
  <si>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</si>
  <si>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</si>
  <si>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</si>
  <si>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</si>
  <si>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</si>
  <si>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</si>
  <si>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</si>
  <si>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</si>
  <si>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</si>
  <si>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</si>
  <si>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</si>
  <si>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</si>
  <si>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</si>
  <si>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</si>
  <si>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</si>
  <si>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</si>
  <si>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</si>
  <si>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</si>
  <si>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</si>
  <si>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</si>
  <si>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</si>
  <si>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</si>
  <si>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</si>
  <si>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</si>
  <si>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</si>
  <si>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</si>
  <si>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</si>
  <si>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</si>
  <si>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</si>
  <si>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</si>
  <si>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</si>
  <si>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</si>
  <si>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</si>
  <si>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</si>
  <si>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</si>
  <si>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</si>
  <si>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</si>
  <si>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</si>
  <si>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</si>
  <si>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</si>
  <si>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</si>
  <si>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</si>
  <si>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</si>
  <si>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</si>
  <si>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</si>
  <si>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</si>
  <si>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</si>
  <si>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</si>
  <si>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</si>
  <si>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</si>
  <si>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</si>
  <si>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</si>
  <si>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</si>
  <si>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</si>
  <si>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</si>
  <si>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</si>
  <si>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</si>
  <si>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</si>
  <si>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</si>
  <si>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</si>
  <si>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</si>
  <si>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</si>
  <si>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</si>
  <si>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</si>
  <si>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</si>
  <si>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</si>
  <si>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</si>
  <si>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</si>
  <si>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</si>
  <si>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</si>
  <si>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</si>
  <si>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</si>
  <si>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</si>
  <si>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</si>
  <si>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</si>
  <si>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</si>
  <si>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</si>
  <si>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</si>
  <si>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</si>
  <si>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</si>
  <si>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</si>
  <si>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</si>
  <si>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</si>
  <si>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</si>
  <si>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</si>
  <si>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</si>
  <si>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</si>
  <si>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</si>
  <si>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</si>
  <si>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</si>
  <si>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</si>
  <si>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</si>
  <si>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</si>
  <si>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</si>
  <si>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</si>
  <si>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</si>
  <si>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</si>
  <si>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</si>
  <si>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</si>
  <si>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</si>
  <si>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</si>
  <si>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</si>
  <si>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</si>
  <si>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</si>
  <si>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</si>
  <si>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</si>
  <si>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</si>
  <si>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</si>
  <si>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</si>
  <si>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</si>
  <si>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</si>
  <si>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</si>
  <si>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</si>
  <si>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</si>
  <si>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</si>
  <si>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</si>
  <si>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</si>
  <si>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</si>
  <si>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</si>
  <si>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</si>
  <si>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</si>
  <si>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</si>
  <si>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</si>
  <si>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</si>
  <si>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</si>
  <si>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</si>
  <si>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</si>
  <si>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</si>
  <si>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</si>
  <si>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</si>
  <si>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</si>
  <si>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</si>
  <si>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</si>
  <si>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</si>
  <si>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</si>
  <si>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</si>
  <si>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</si>
  <si>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</si>
  <si>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</si>
  <si>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</si>
  <si>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</si>
  <si>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</si>
  <si>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</si>
  <si>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</si>
  <si>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</si>
  <si>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</si>
  <si>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</si>
  <si>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</si>
  <si>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</si>
  <si>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</si>
  <si>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</si>
  <si>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</si>
  <si>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</si>
  <si>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</si>
  <si>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</si>
  <si>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</si>
  <si>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</si>
  <si>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</si>
  <si>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</si>
  <si>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</si>
  <si>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</si>
  <si>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</si>
  <si>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</si>
  <si>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</si>
  <si>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</si>
  <si>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</si>
  <si>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</si>
  <si>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</si>
  <si>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</si>
  <si>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</si>
  <si>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</si>
  <si>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</si>
  <si>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</si>
  <si>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</si>
  <si>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</si>
  <si>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</si>
  <si>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</si>
  <si>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</si>
  <si>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</si>
  <si>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</si>
  <si>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</si>
  <si>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</si>
  <si>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</si>
  <si>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</si>
  <si>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</si>
  <si>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</si>
  <si>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</si>
  <si>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</si>
  <si>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</si>
  <si>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</si>
  <si>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</si>
  <si>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</si>
  <si>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</si>
  <si>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</si>
  <si>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</si>
  <si>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</si>
  <si>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</si>
  <si>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</si>
  <si>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</si>
  <si>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</si>
  <si>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</si>
  <si>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</si>
  <si>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</si>
  <si>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</si>
  <si>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</si>
  <si>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</si>
  <si>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</si>
  <si>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</si>
  <si>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</si>
  <si>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</si>
  <si>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</si>
  <si>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</si>
  <si>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</si>
  <si>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</si>
  <si>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</si>
  <si>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</si>
  <si>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</si>
  <si>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</si>
  <si>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</si>
  <si>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</si>
  <si>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</si>
  <si>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</si>
  <si>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</si>
  <si>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</si>
  <si>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</si>
  <si>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</si>
  <si>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</si>
  <si>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</si>
  <si>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</si>
  <si>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</si>
  <si>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</si>
  <si>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</si>
  <si>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</si>
  <si>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</si>
  <si>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</si>
  <si>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</si>
  <si>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</si>
  <si>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</si>
  <si>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</si>
  <si>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</si>
  <si>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</si>
  <si>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</si>
  <si>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</si>
  <si>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</si>
  <si>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</si>
  <si>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</si>
  <si>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</si>
  <si>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</si>
  <si>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</si>
  <si>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</si>
  <si>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</si>
  <si>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</si>
  <si>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</si>
  <si>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</si>
  <si>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</si>
  <si>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</si>
  <si>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</si>
  <si>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</si>
  <si>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</si>
  <si>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</si>
  <si>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</si>
  <si>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</si>
  <si>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</si>
  <si>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</si>
  <si>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</si>
  <si>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</si>
  <si>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</si>
  <si>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</si>
  <si>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</si>
  <si>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</si>
  <si>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</si>
  <si>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</si>
  <si>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</si>
  <si>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</si>
  <si>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</si>
  <si>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</si>
  <si>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</si>
  <si>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</si>
  <si>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</si>
  <si>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</si>
  <si>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</si>
  <si>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</si>
  <si>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</si>
  <si>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</si>
  <si>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</si>
  <si>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</si>
  <si>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</si>
  <si>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</si>
  <si>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</si>
  <si>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</si>
  <si>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</si>
  <si>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</si>
  <si>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</si>
  <si>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</si>
  <si>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</si>
  <si>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</si>
  <si>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</si>
  <si>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</si>
  <si>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</si>
  <si>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</si>
  <si>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</si>
  <si>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</si>
  <si>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</si>
  <si>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</si>
  <si>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</si>
  <si>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</si>
  <si>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</si>
  <si>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</si>
  <si>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</si>
  <si>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</si>
  <si>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</si>
  <si>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</si>
  <si>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</si>
  <si>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</si>
  <si>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</si>
  <si>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</si>
  <si>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</si>
  <si>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</si>
  <si>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</si>
  <si>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</si>
  <si>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</si>
  <si>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</si>
  <si>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</si>
  <si>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</si>
  <si>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</si>
  <si>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</si>
  <si>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</si>
  <si>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</si>
  <si>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</si>
  <si>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</si>
  <si>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</si>
  <si>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</si>
  <si>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</si>
  <si>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</si>
  <si>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</si>
  <si>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</si>
  <si>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</si>
  <si>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</si>
  <si>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</si>
  <si>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</si>
  <si>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</si>
  <si>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</si>
  <si>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</si>
  <si>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</si>
  <si>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</si>
  <si>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</si>
  <si>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</si>
  <si>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</si>
  <si>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</si>
  <si>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</si>
  <si>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</si>
  <si>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</si>
  <si>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</si>
  <si>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</si>
  <si>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</si>
  <si>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</si>
  <si>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</si>
  <si>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</si>
  <si>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</si>
  <si>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</si>
  <si>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</si>
  <si>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</si>
  <si>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</si>
  <si>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</si>
  <si>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</si>
  <si>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</si>
  <si>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</si>
  <si>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</si>
  <si>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</si>
  <si>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</si>
  <si>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</si>
  <si>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</si>
  <si>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</si>
  <si>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</si>
  <si>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</si>
  <si>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</si>
  <si>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</si>
  <si>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</si>
  <si>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</si>
  <si>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</si>
  <si>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</si>
  <si>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</si>
  <si>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</si>
  <si>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</si>
  <si>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</si>
  <si>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</si>
  <si>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</si>
  <si>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</si>
  <si>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</si>
  <si>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</si>
  <si>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</si>
  <si>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</si>
  <si>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</si>
  <si>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</si>
  <si>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</si>
  <si>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</si>
  <si>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</si>
  <si>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</si>
  <si>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</si>
  <si>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</si>
  <si>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</si>
  <si>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</si>
  <si>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</si>
  <si>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</si>
  <si>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</si>
  <si>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</si>
  <si>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</si>
  <si>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</si>
  <si>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</si>
  <si>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</si>
  <si>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</si>
  <si>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</si>
  <si>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</si>
  <si>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</si>
  <si>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</si>
  <si>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</si>
  <si>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</si>
  <si>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</si>
  <si>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</si>
  <si>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</si>
  <si>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</si>
  <si>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</si>
  <si>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</si>
  <si>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</si>
  <si>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</si>
  <si>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</si>
  <si>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</si>
  <si>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</si>
  <si>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</si>
  <si>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</si>
  <si>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</si>
  <si>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</si>
  <si>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</si>
  <si>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</si>
  <si>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</si>
  <si>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</si>
  <si>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</si>
  <si>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</si>
  <si>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</si>
  <si>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</si>
  <si>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</si>
  <si>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</si>
  <si>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</si>
  <si>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</si>
  <si>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</si>
  <si>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</si>
  <si>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</si>
  <si>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</si>
  <si>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</si>
  <si>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</si>
  <si>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</si>
  <si>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</si>
  <si>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</si>
  <si>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</si>
  <si>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</si>
  <si>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</si>
  <si>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</si>
  <si>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</si>
  <si>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</si>
  <si>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</si>
  <si>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</si>
  <si>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</si>
  <si>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</si>
  <si>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</si>
  <si>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</si>
  <si>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</si>
  <si>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</si>
  <si>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</si>
  <si>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</si>
  <si>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</si>
  <si>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</si>
  <si>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</si>
  <si>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</si>
  <si>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</si>
  <si>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</si>
  <si>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</si>
  <si>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</si>
  <si>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</si>
  <si>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</si>
  <si>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</si>
  <si>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</si>
  <si>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</si>
  <si>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</si>
  <si>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</si>
  <si>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</si>
  <si>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</si>
  <si>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</si>
  <si>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</si>
  <si>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</si>
  <si>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</si>
  <si>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</si>
  <si>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</si>
  <si>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</si>
  <si>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</si>
  <si>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</si>
  <si>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</si>
  <si>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</si>
  <si>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</si>
  <si>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</si>
  <si>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</si>
  <si>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</si>
  <si>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</si>
  <si>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</si>
  <si>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</si>
  <si>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</si>
  <si>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</si>
  <si>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</si>
  <si>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</si>
  <si>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</si>
  <si>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</si>
  <si>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</si>
  <si>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</si>
  <si>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</si>
  <si>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</si>
  <si>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</si>
  <si>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</si>
  <si>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</si>
  <si>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</si>
  <si>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</si>
  <si>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</si>
  <si>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</si>
  <si>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</si>
  <si>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</si>
  <si>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</si>
  <si>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</si>
  <si>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</si>
  <si>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</si>
  <si>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</si>
  <si>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</si>
  <si>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</si>
  <si>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</si>
  <si>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</si>
  <si>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</si>
  <si>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</si>
  <si>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</si>
  <si>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</si>
  <si>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</si>
  <si>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</si>
  <si>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</si>
  <si>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</si>
  <si>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</si>
  <si>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</si>
  <si>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</si>
  <si>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</si>
  <si>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</si>
  <si>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</si>
  <si>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</si>
  <si>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</si>
  <si>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</si>
  <si>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</si>
  <si>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</si>
  <si>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</si>
  <si>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</si>
  <si>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</si>
  <si>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</si>
  <si>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</si>
  <si>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</si>
  <si>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</si>
  <si>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</si>
  <si>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</si>
  <si>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</si>
  <si>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</si>
  <si>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</si>
  <si>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</si>
  <si>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</si>
  <si>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</si>
  <si>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</si>
  <si>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</si>
  <si>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</si>
  <si>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</si>
  <si>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</si>
  <si>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</si>
  <si>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</si>
  <si>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</si>
  <si>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</si>
  <si>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</si>
  <si>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</si>
  <si>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</si>
  <si>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</si>
  <si>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</si>
  <si>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</si>
  <si>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</si>
  <si>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</si>
  <si>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</si>
  <si>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</si>
  <si>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</si>
  <si>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</si>
  <si>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</si>
  <si>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</si>
  <si>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</si>
  <si>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</si>
  <si>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</si>
  <si>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</si>
  <si>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</si>
  <si>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</si>
  <si>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</si>
  <si>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</si>
  <si>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</si>
  <si>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</si>
  <si>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</si>
  <si>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</si>
  <si>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</si>
  <si>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</si>
  <si>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</si>
  <si>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</si>
  <si>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</si>
  <si>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</si>
  <si>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</si>
  <si>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</si>
  <si>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</si>
  <si>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</si>
  <si>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</si>
  <si>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</si>
  <si>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</si>
  <si>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</si>
  <si>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</si>
  <si>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</si>
  <si>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</si>
  <si>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</si>
  <si>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</si>
  <si>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</si>
  <si>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</si>
  <si>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</si>
  <si>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</si>
  <si>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</si>
  <si>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</si>
  <si>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</si>
  <si>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</si>
  <si>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</si>
  <si>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</si>
  <si>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</si>
  <si>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</si>
  <si>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</si>
  <si>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</si>
  <si>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</si>
  <si>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</si>
  <si>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</si>
  <si>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</si>
  <si>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</si>
  <si>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</si>
  <si>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</si>
  <si>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</si>
  <si>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</si>
  <si>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</si>
  <si>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</si>
  <si>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</si>
  <si>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</si>
  <si>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</si>
  <si>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</si>
  <si>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</si>
  <si>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</si>
  <si>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</si>
  <si>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</si>
  <si>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</si>
  <si>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</si>
  <si>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</si>
  <si>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</si>
  <si>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</si>
  <si>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</si>
  <si>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</si>
  <si>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</si>
  <si>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</si>
  <si>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</si>
  <si>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</si>
  <si>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</si>
  <si>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</si>
  <si>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</si>
  <si>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</si>
  <si>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</si>
  <si>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</si>
  <si>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</si>
  <si>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</si>
  <si>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</si>
  <si>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</si>
  <si>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</si>
  <si>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</si>
  <si>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</si>
  <si>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</si>
  <si>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</si>
  <si>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</si>
  <si>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</si>
  <si>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</si>
  <si>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</si>
  <si>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</si>
  <si>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</si>
  <si>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</si>
  <si>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</si>
  <si>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</si>
  <si>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</si>
  <si>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</si>
  <si>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</si>
  <si>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</si>
  <si>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</si>
  <si>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</si>
  <si>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</si>
  <si>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</si>
  <si>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</si>
  <si>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</si>
  <si>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</si>
  <si>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</si>
  <si>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</si>
  <si>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</si>
  <si>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</si>
  <si>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</si>
  <si>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</si>
  <si>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</si>
  <si>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</si>
  <si>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</si>
  <si>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</si>
  <si>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</si>
  <si>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</si>
  <si>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</si>
  <si>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</si>
  <si>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</si>
  <si>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</si>
  <si>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</si>
  <si>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</si>
  <si>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</si>
  <si>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</si>
  <si>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</si>
  <si>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</si>
  <si>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</si>
  <si>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</si>
  <si>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</si>
  <si>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</si>
  <si>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</si>
  <si>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</si>
  <si>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</si>
  <si>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</si>
  <si>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</si>
  <si>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</si>
  <si>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</si>
  <si>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</si>
  <si>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</si>
  <si>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</si>
  <si>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</si>
  <si>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</si>
  <si>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</si>
  <si>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</si>
  <si>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</si>
  <si>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</si>
  <si>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</si>
  <si>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</si>
  <si>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</si>
  <si>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</si>
  <si>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</si>
  <si>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</si>
  <si>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</si>
  <si>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</si>
  <si>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</si>
  <si>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</si>
  <si>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</si>
  <si>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</si>
  <si>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</si>
  <si>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</si>
  <si>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</si>
  <si>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</si>
  <si>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</si>
  <si>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</si>
  <si>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</si>
  <si>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</si>
  <si>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</si>
  <si>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</si>
  <si>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</si>
  <si>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</si>
  <si>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</si>
  <si>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</si>
  <si>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</si>
  <si>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</si>
  <si>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</si>
  <si>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</si>
  <si>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</si>
  <si>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</si>
  <si>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</si>
  <si>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</si>
  <si>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</si>
  <si>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</si>
  <si>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</si>
  <si>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</si>
  <si>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</si>
  <si>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</si>
  <si>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</si>
  <si>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</si>
  <si>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</si>
  <si>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</si>
  <si>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</si>
  <si>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</si>
  <si>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</si>
  <si>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</si>
  <si>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</si>
  <si>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</si>
  <si>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</si>
  <si>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</si>
  <si>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</si>
  <si>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</si>
  <si>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</si>
  <si>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</si>
  <si>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</si>
  <si>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</si>
  <si>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</si>
  <si>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</si>
  <si>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</si>
  <si>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</si>
  <si>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</si>
  <si>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</si>
  <si>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</si>
  <si>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</si>
  <si>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</si>
  <si>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</si>
  <si>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</si>
  <si>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</si>
  <si>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</si>
  <si>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</si>
  <si>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</si>
  <si>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</si>
  <si>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</si>
  <si>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</si>
  <si>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</si>
  <si>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</si>
  <si>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</si>
  <si>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</si>
  <si>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</si>
  <si>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</si>
  <si>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</si>
  <si>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</si>
  <si>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</si>
  <si>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</si>
  <si>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</si>
  <si>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</si>
  <si>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</si>
  <si>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</si>
  <si>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</si>
  <si>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</si>
  <si>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</si>
  <si>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</si>
  <si>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</si>
  <si>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</si>
  <si>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</si>
  <si>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</si>
  <si>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</si>
  <si>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</si>
  <si>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</si>
  <si>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</si>
  <si>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</si>
  <si>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</si>
  <si>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</si>
  <si>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</si>
  <si>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</si>
  <si>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</si>
  <si>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</si>
  <si>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</si>
  <si>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</si>
  <si>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</si>
  <si>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</si>
  <si>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</si>
  <si>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</si>
  <si>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</si>
  <si>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</si>
  <si>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</si>
  <si>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</si>
  <si>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</si>
  <si>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</si>
  <si>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</si>
  <si>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</si>
  <si>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</si>
  <si>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</si>
  <si>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</si>
  <si>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</si>
  <si>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</si>
  <si>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</si>
  <si>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</si>
  <si>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</si>
  <si>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</si>
  <si>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</si>
  <si>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</si>
  <si>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</si>
  <si>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</si>
  <si>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</si>
  <si>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</si>
  <si>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</si>
  <si>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</si>
  <si>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</si>
  <si>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</si>
  <si>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</si>
  <si>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</si>
  <si>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</si>
  <si>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</si>
  <si>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</si>
  <si>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</si>
  <si>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</si>
  <si>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</si>
  <si>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</si>
  <si>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</si>
  <si>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</si>
  <si>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</si>
  <si>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</si>
  <si>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</si>
  <si>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</si>
  <si>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</si>
  <si>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</si>
  <si>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</si>
  <si>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</si>
  <si>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</si>
  <si>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</si>
  <si>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</si>
  <si>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</si>
  <si>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</si>
  <si>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</si>
  <si>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</si>
  <si>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</si>
  <si>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</si>
  <si>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</si>
  <si>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</si>
  <si>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</si>
  <si>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</si>
  <si>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</si>
  <si>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</si>
  <si>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</si>
  <si>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</si>
  <si>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</si>
  <si>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</si>
  <si>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</si>
  <si>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</si>
  <si>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</si>
  <si>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</si>
  <si>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</si>
  <si>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</si>
  <si>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</si>
  <si>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</si>
  <si>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</si>
  <si>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</si>
  <si>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</si>
  <si>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</si>
  <si>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</si>
  <si>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</si>
  <si>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</si>
  <si>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</si>
  <si>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</si>
  <si>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</si>
  <si>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</si>
  <si>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</si>
  <si>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</si>
  <si>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</si>
  <si>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</si>
  <si>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</si>
  <si>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</si>
  <si>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</si>
  <si>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</si>
  <si>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</si>
  <si>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</si>
  <si>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</si>
  <si>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</si>
  <si>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</si>
  <si>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</si>
  <si>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</si>
  <si>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</si>
  <si>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</si>
  <si>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</si>
  <si>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</si>
  <si>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</si>
  <si>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</si>
  <si>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</si>
  <si>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</si>
  <si>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</si>
  <si>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</si>
  <si>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</si>
  <si>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</si>
  <si>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</si>
  <si>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</si>
  <si>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</si>
  <si>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</si>
  <si>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</si>
  <si>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</si>
  <si>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</si>
  <si>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</si>
  <si>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</si>
  <si>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</si>
  <si>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</si>
  <si>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</si>
  <si>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</si>
  <si>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</si>
  <si>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</si>
  <si>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</si>
  <si>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</si>
  <si>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</si>
  <si>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</si>
  <si>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</si>
  <si>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</si>
  <si>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</si>
  <si>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</si>
  <si>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</si>
  <si>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</si>
  <si>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</si>
  <si>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</si>
  <si>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</si>
  <si>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</si>
  <si>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</si>
  <si>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</si>
  <si>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</si>
  <si>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</si>
  <si>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</si>
  <si>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</si>
  <si>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</si>
  <si>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</si>
  <si>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</si>
  <si>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</si>
  <si>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</si>
  <si>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</si>
  <si>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</si>
  <si>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</si>
  <si>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</si>
  <si>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</si>
  <si>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</si>
  <si>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</si>
  <si>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</si>
  <si>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</si>
  <si>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</si>
  <si>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</si>
  <si>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</si>
  <si>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</si>
  <si>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</si>
  <si>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</si>
  <si>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</si>
  <si>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</si>
  <si>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</si>
  <si>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</si>
  <si>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</si>
  <si>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</si>
  <si>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</si>
  <si>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</si>
  <si>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</si>
  <si>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</si>
  <si>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</si>
  <si>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</si>
  <si>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</si>
  <si>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</si>
  <si>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</si>
  <si>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</si>
  <si>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</si>
  <si>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</si>
  <si>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</si>
  <si>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</si>
  <si>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</si>
  <si>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</si>
  <si>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</si>
  <si>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</si>
  <si>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</si>
  <si>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</si>
  <si>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</si>
  <si>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</si>
  <si>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</si>
  <si>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</si>
  <si>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</si>
  <si>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</si>
  <si>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</si>
  <si>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</si>
  <si>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</si>
  <si>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</si>
  <si>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</si>
  <si>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</si>
  <si>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</si>
  <si>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</si>
  <si>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</si>
  <si>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</si>
  <si>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</si>
  <si>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</si>
  <si>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</si>
  <si>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</si>
  <si>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</si>
  <si>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</si>
  <si>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</si>
  <si>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</si>
  <si>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</si>
  <si>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</si>
  <si>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</si>
  <si>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</si>
  <si>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</si>
  <si>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</si>
  <si>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</si>
  <si>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</si>
  <si>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</si>
  <si>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</si>
  <si>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</si>
  <si>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</si>
  <si>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</si>
  <si>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</si>
  <si>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</si>
  <si>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</si>
  <si>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</si>
  <si>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</si>
  <si>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</si>
  <si>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</si>
  <si>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</si>
  <si>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</si>
  <si>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</si>
  <si>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</si>
  <si>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</si>
  <si>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</si>
  <si>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</si>
  <si>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</si>
  <si>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</si>
  <si>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</si>
  <si>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</si>
  <si>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</si>
  <si>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</si>
  <si>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</si>
  <si>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</si>
  <si>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</si>
  <si>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</si>
  <si>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</si>
  <si>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</si>
  <si>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</si>
  <si>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</si>
  <si>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</si>
  <si>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</si>
  <si>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</si>
  <si>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</si>
  <si>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</si>
  <si>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</si>
  <si>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</si>
  <si>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</si>
  <si>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</si>
  <si>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</si>
  <si>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</si>
  <si>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</si>
  <si>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</si>
  <si>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</si>
  <si>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</si>
  <si>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</si>
  <si>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</si>
  <si>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</si>
  <si>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</si>
  <si>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</si>
  <si>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</si>
  <si>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</si>
  <si>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</si>
  <si>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</si>
  <si>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</si>
  <si>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</si>
  <si>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</si>
  <si>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</si>
  <si>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</si>
  <si>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</si>
  <si>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</si>
  <si>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</si>
  <si>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</si>
  <si>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</si>
  <si>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</si>
  <si>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</si>
  <si>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</si>
  <si>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</si>
  <si>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</si>
  <si>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</si>
  <si>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</si>
  <si>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</si>
  <si>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</si>
  <si>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</si>
  <si>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</si>
  <si>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</si>
  <si>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</si>
  <si>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</si>
  <si>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</si>
  <si>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</si>
  <si>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</si>
  <si>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</si>
  <si>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</si>
  <si>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</si>
  <si>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</si>
  <si>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</si>
  <si>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</si>
  <si>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</si>
  <si>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</si>
  <si>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</si>
  <si>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</si>
  <si>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</si>
  <si>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</si>
  <si>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</si>
  <si>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</si>
  <si>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</si>
  <si>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</si>
  <si>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</si>
  <si>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</si>
  <si>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</si>
  <si>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</si>
  <si>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</si>
  <si>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</si>
  <si>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</si>
  <si>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</si>
  <si>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</si>
  <si>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</si>
  <si>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</si>
  <si>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</si>
  <si>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</si>
  <si>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</si>
  <si>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</si>
  <si>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</si>
  <si>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</si>
  <si>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</si>
  <si>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</si>
  <si>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</si>
  <si>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</si>
  <si>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</si>
  <si>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</si>
  <si>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</si>
  <si>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</si>
  <si>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</si>
  <si>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</si>
  <si>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</si>
  <si>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</si>
  <si>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</si>
  <si>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</si>
  <si>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</si>
  <si>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</si>
  <si>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</si>
  <si>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</si>
  <si>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</si>
  <si>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</si>
  <si>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</si>
  <si>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</si>
  <si>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</si>
  <si>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</si>
  <si>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</si>
  <si>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</si>
  <si>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</si>
  <si>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</si>
  <si>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</si>
  <si>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</si>
  <si>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</si>
  <si>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</si>
  <si>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</si>
  <si>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</si>
  <si>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</si>
  <si>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</si>
  <si>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</si>
  <si>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</si>
  <si>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</si>
  <si>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</si>
  <si>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</si>
  <si>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</si>
  <si>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</si>
  <si>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</si>
  <si>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</si>
  <si>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</si>
  <si>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</si>
  <si>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</si>
  <si>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</si>
  <si>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</si>
  <si>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</si>
  <si>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</si>
  <si>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</si>
  <si>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</si>
  <si>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</si>
  <si>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</si>
  <si>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</si>
  <si>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</si>
  <si>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</si>
  <si>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</si>
  <si>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</si>
  <si>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</si>
  <si>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</si>
  <si>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</si>
  <si>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</si>
  <si>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</si>
  <si>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</si>
  <si>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</si>
  <si>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</si>
  <si>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</si>
  <si>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</si>
  <si>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</si>
  <si>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</si>
  <si>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</si>
  <si>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</si>
  <si>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</si>
  <si>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</si>
  <si>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</si>
  <si>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</si>
  <si>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</si>
  <si>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</si>
  <si>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</si>
  <si>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</si>
  <si>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</si>
  <si>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</si>
  <si>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</si>
  <si>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</si>
  <si>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</si>
  <si>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</si>
  <si>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</si>
  <si>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</si>
  <si>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</si>
  <si>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</si>
  <si>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</si>
  <si>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</si>
  <si>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</si>
  <si>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</si>
  <si>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</si>
  <si>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</si>
  <si>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</si>
  <si>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</si>
  <si>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</si>
  <si>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</si>
  <si>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</si>
  <si>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</si>
  <si>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</si>
  <si>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</si>
  <si>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</si>
  <si>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</si>
  <si>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</si>
  <si>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</si>
  <si>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</si>
  <si>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</si>
  <si>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</si>
  <si>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</si>
  <si>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</si>
  <si>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</si>
  <si>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</si>
  <si>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</si>
  <si>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</si>
  <si>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</si>
  <si>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</si>
  <si>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</si>
  <si>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</si>
  <si>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</si>
  <si>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</si>
  <si>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</si>
  <si>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</si>
  <si>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</si>
  <si>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</si>
  <si>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</si>
  <si>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</si>
  <si>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</si>
  <si>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</si>
  <si>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</si>
  <si>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</si>
  <si>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</si>
  <si>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</si>
  <si>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</si>
  <si>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</si>
  <si>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</si>
  <si>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</si>
  <si>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</si>
  <si>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</si>
  <si>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</si>
  <si>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</si>
  <si>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</si>
  <si>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</si>
  <si>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</si>
  <si>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</si>
  <si>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</si>
  <si>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</si>
  <si>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</si>
  <si>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</si>
  <si>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</si>
  <si>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</si>
  <si>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</si>
  <si>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</si>
  <si>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</si>
  <si>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</si>
  <si>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</si>
  <si>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</si>
  <si>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</si>
  <si>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</si>
  <si>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</si>
  <si>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</si>
  <si>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</si>
  <si>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</si>
  <si>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</si>
  <si>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</si>
  <si>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</si>
  <si>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</si>
  <si>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</si>
  <si>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</si>
  <si>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</si>
  <si>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</si>
  <si>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</si>
  <si>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</si>
  <si>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</si>
  <si>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</si>
  <si>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</si>
  <si>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</si>
  <si>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</si>
  <si>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</si>
  <si>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</si>
  <si>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</si>
  <si>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</si>
  <si>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</si>
  <si>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</si>
  <si>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</si>
  <si>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</si>
  <si>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</si>
  <si>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</si>
  <si>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</si>
  <si>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</si>
  <si>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</si>
  <si>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</si>
  <si>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</si>
  <si>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</si>
  <si>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</si>
  <si>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</si>
  <si>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</si>
  <si>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</si>
  <si>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</si>
  <si>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</si>
  <si>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</si>
  <si>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</si>
  <si>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</si>
  <si>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</si>
  <si>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</si>
  <si>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</si>
  <si>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</si>
  <si>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</si>
  <si>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</si>
  <si>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</si>
  <si>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</si>
  <si>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</si>
  <si>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</si>
  <si>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</si>
  <si>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</si>
  <si>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</si>
  <si>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</si>
  <si>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</si>
  <si>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</si>
  <si>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</si>
  <si>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</si>
  <si>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</si>
  <si>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</si>
  <si>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</si>
  <si>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</si>
  <si>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</si>
  <si>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</si>
  <si>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</si>
  <si>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</si>
  <si>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</si>
  <si>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</si>
  <si>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</si>
  <si>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</si>
  <si>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</si>
  <si>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</si>
  <si>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</si>
  <si>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</si>
  <si>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</si>
  <si>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</si>
  <si>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</si>
  <si>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</si>
  <si>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</si>
  <si>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</si>
  <si>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</si>
  <si>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</si>
  <si>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</si>
  <si>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</si>
  <si>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</si>
  <si>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</si>
  <si>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</si>
  <si>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</si>
  <si>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</si>
  <si>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</si>
  <si>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</si>
  <si>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</si>
  <si>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</si>
  <si>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</si>
  <si>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</si>
  <si>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</si>
  <si>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</si>
  <si>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</si>
  <si>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</si>
  <si>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</si>
  <si>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</si>
  <si>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</si>
  <si>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</si>
  <si>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</si>
  <si>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</si>
  <si>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</si>
  <si>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</si>
  <si>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</si>
  <si>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</si>
  <si>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</si>
  <si>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</si>
  <si>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</si>
  <si>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</si>
  <si>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</si>
  <si>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</si>
  <si>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</si>
  <si>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</si>
  <si>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</si>
  <si>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</si>
  <si>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</si>
  <si>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</si>
  <si>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</si>
  <si>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</si>
  <si>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</si>
  <si>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</si>
  <si>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</si>
  <si>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</si>
  <si>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</si>
  <si>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</si>
  <si>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</si>
  <si>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</si>
  <si>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</si>
  <si>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</si>
  <si>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</si>
  <si>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</si>
  <si>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</si>
  <si>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</si>
  <si>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</si>
  <si>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</si>
  <si>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</si>
  <si>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</si>
  <si>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</si>
  <si>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</si>
  <si>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</si>
  <si>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</si>
  <si>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</si>
  <si>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</si>
  <si>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</si>
  <si>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</si>
  <si>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</si>
  <si>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</si>
  <si>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</si>
  <si>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</si>
  <si>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</si>
  <si>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</si>
  <si>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</si>
  <si>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</si>
  <si>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</si>
  <si>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</si>
  <si>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</si>
  <si>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</si>
  <si>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</si>
  <si>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</si>
  <si>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</si>
  <si>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</si>
  <si>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</si>
  <si>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</si>
  <si>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</si>
  <si>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</si>
  <si>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</si>
  <si>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</si>
  <si>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</si>
  <si>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</si>
  <si>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</si>
  <si>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</si>
  <si>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</si>
  <si>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</si>
  <si>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</si>
  <si>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</si>
  <si>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</si>
  <si>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</si>
  <si>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</si>
  <si>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</si>
  <si>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</si>
  <si>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</si>
  <si>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</si>
  <si>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</si>
  <si>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</si>
  <si>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</si>
  <si>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</si>
  <si>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</si>
  <si>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</si>
  <si>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</si>
  <si>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</si>
  <si>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</si>
  <si>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</si>
  <si>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</si>
  <si>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</si>
  <si>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</si>
  <si>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</si>
  <si>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</si>
  <si>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</si>
  <si>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</si>
  <si>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</si>
  <si>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</si>
  <si>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</si>
  <si>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</si>
  <si>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</si>
  <si>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</si>
  <si>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</si>
  <si>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</si>
  <si>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</si>
  <si>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</si>
  <si>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</si>
  <si>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</si>
  <si>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</si>
  <si>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</si>
  <si>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</si>
  <si>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</si>
  <si>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</si>
  <si>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</si>
  <si>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</si>
  <si>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</si>
  <si>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</si>
  <si>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</si>
  <si>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</si>
  <si>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</si>
  <si>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</si>
  <si>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</si>
  <si>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</si>
  <si>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</si>
  <si>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</si>
  <si>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</si>
  <si>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</si>
  <si>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</si>
  <si>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</si>
  <si>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</si>
  <si>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</si>
  <si>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</si>
  <si>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</si>
  <si>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</si>
  <si>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</si>
  <si>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</si>
  <si>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</si>
  <si>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</si>
  <si>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</si>
  <si>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</si>
  <si>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</si>
  <si>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</si>
  <si>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</si>
  <si>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</si>
  <si>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</si>
  <si>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</si>
  <si>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</si>
  <si>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</si>
  <si>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</si>
  <si>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</si>
  <si>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</si>
  <si>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</si>
  <si>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</si>
  <si>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</si>
  <si>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</si>
  <si>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</si>
  <si>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</si>
  <si>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</si>
  <si>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</si>
  <si>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</si>
  <si>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</si>
  <si>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</si>
  <si>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</si>
  <si>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</si>
  <si>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</si>
  <si>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</si>
  <si>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</si>
  <si>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</si>
  <si>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</si>
  <si>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</si>
  <si>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</si>
  <si>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</si>
  <si>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</si>
  <si>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</si>
  <si>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</si>
  <si>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</si>
  <si>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</si>
  <si>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</si>
  <si>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</si>
  <si>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</si>
  <si>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</si>
  <si>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</si>
  <si>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</si>
  <si>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</si>
  <si>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</si>
  <si>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</si>
  <si>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</si>
  <si>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</si>
  <si>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</si>
  <si>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</si>
  <si>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</si>
  <si>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</si>
  <si>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</si>
  <si>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</si>
  <si>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</si>
  <si>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</si>
  <si>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</si>
  <si>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</si>
  <si>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</si>
  <si>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</si>
  <si>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</si>
  <si>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</si>
  <si>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</si>
  <si>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</si>
  <si>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</si>
  <si>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</si>
  <si>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</si>
  <si>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</si>
  <si>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</si>
  <si>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</si>
  <si>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</si>
  <si>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</si>
  <si>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</si>
  <si>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</si>
  <si>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</si>
  <si>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</si>
  <si>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</si>
  <si>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</si>
  <si>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</si>
  <si>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</si>
  <si>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</si>
  <si>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</si>
  <si>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</si>
  <si>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</si>
  <si>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</si>
  <si>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</si>
  <si>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</si>
  <si>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</si>
  <si>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</si>
  <si>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</si>
  <si>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</si>
  <si>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</si>
  <si>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</si>
  <si>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</si>
  <si>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</si>
  <si>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</si>
  <si>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</si>
  <si>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</si>
  <si>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</si>
  <si>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</si>
  <si>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</si>
  <si>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</si>
  <si>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</si>
  <si>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</si>
  <si>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</si>
  <si>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</si>
  <si>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</si>
  <si>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</si>
  <si>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</si>
  <si>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</si>
  <si>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</si>
  <si>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</si>
  <si>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</si>
  <si>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</si>
  <si>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</si>
  <si>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</si>
  <si>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</si>
  <si>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</si>
  <si>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</si>
  <si>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</si>
  <si>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</si>
  <si>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</si>
  <si>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</si>
  <si>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</si>
  <si>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</si>
  <si>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</si>
  <si>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</si>
  <si>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</si>
  <si>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</si>
  <si>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</si>
  <si>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</si>
  <si>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</si>
  <si>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</si>
  <si>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</si>
  <si>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</si>
  <si>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</si>
  <si>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</si>
  <si>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</si>
  <si>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</si>
  <si>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</si>
  <si>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</si>
  <si>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</si>
  <si>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</si>
  <si>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</si>
  <si>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</si>
  <si>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</si>
  <si>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</si>
  <si>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</si>
  <si>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</si>
  <si>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</si>
  <si>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</si>
  <si>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</si>
  <si>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</si>
  <si>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</si>
  <si>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</si>
  <si>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</si>
  <si>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</si>
  <si>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</si>
  <si>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</si>
  <si>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</si>
  <si>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</si>
  <si>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</si>
  <si>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</si>
  <si>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</si>
  <si>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</si>
  <si>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</si>
  <si>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</si>
  <si>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</si>
  <si>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</si>
  <si>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</si>
  <si>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</si>
  <si>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</si>
  <si>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</si>
  <si>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</si>
  <si>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</si>
  <si>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</si>
  <si>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</si>
  <si>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</si>
  <si>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</si>
  <si>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</si>
  <si>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</si>
  <si>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</si>
  <si>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</si>
  <si>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</si>
  <si>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</si>
  <si>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</si>
  <si>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</si>
  <si>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</si>
  <si>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</si>
  <si>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</si>
  <si>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</si>
  <si>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</si>
  <si>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</si>
  <si>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</si>
  <si>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</si>
  <si>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</si>
  <si>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</si>
  <si>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</si>
  <si>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</si>
  <si>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</si>
  <si>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</si>
  <si>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</si>
  <si>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</si>
  <si>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</si>
  <si>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</si>
  <si>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</si>
  <si>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</si>
  <si>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</si>
  <si>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</si>
  <si>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</si>
  <si>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</si>
  <si>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</si>
  <si>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</si>
  <si>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</si>
  <si>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</si>
  <si>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</si>
  <si>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</si>
  <si>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</si>
  <si>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</si>
  <si>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</si>
  <si>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</si>
  <si>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</si>
  <si>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</si>
  <si>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</si>
  <si>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</si>
  <si>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</si>
  <si>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</si>
  <si>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</si>
  <si>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</si>
  <si>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</si>
  <si>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</si>
  <si>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</si>
  <si>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</si>
  <si>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</si>
  <si>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</si>
  <si>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</si>
  <si>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</si>
  <si>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</si>
  <si>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</si>
  <si>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</si>
  <si>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</si>
  <si>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</si>
  <si>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</si>
  <si>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</si>
  <si>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</si>
  <si>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</si>
  <si>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</si>
  <si>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</si>
  <si>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</si>
  <si>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</si>
  <si>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</si>
  <si>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</si>
  <si>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</si>
  <si>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</si>
  <si>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</si>
  <si>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</si>
  <si>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</si>
  <si>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</si>
  <si>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</si>
  <si>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</si>
  <si>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</si>
  <si>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</si>
  <si>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</si>
  <si>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</si>
  <si>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</si>
  <si>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</si>
  <si>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</si>
  <si>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</si>
  <si>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</si>
  <si>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</si>
  <si>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</si>
  <si>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</si>
  <si>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</si>
  <si>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</si>
  <si>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</si>
  <si>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</si>
  <si>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</si>
  <si>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</si>
  <si>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</si>
  <si>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</si>
  <si>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</si>
  <si>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</si>
  <si>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</si>
  <si>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</si>
  <si>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</si>
  <si>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</si>
  <si>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</si>
  <si>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</si>
  <si>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</si>
  <si>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</si>
  <si>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</si>
  <si>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</si>
  <si>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</si>
  <si>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</si>
  <si>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</si>
  <si>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</si>
  <si>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</si>
  <si>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</si>
  <si>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</si>
  <si>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</si>
  <si>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</si>
  <si>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</si>
  <si>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</si>
  <si>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</si>
  <si>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</si>
  <si>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</si>
  <si>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</si>
  <si>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</si>
  <si>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</si>
  <si>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</si>
  <si>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</si>
  <si>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</si>
  <si>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</si>
  <si>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</si>
  <si>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</si>
  <si>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</si>
  <si>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</si>
  <si>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</si>
  <si>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</si>
  <si>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</si>
  <si>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</si>
  <si>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</si>
  <si>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</si>
  <si>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</si>
  <si>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</si>
  <si>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</si>
  <si>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</si>
  <si>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</si>
  <si>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</si>
  <si>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</si>
  <si>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</si>
  <si>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</si>
  <si>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</si>
  <si>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</si>
  <si>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</si>
  <si>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</si>
  <si>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</si>
  <si>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</si>
  <si>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</si>
  <si>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</si>
  <si>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</si>
  <si>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</si>
  <si>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</si>
  <si>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</si>
  <si>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</si>
  <si>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</si>
  <si>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</si>
  <si>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</si>
  <si>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</si>
  <si>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</si>
  <si>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</si>
  <si>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</si>
  <si>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</si>
  <si>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</si>
  <si>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</si>
  <si>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</si>
  <si>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</si>
  <si>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</si>
  <si>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</si>
  <si>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</si>
  <si>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</si>
  <si>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</si>
  <si>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</si>
  <si>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</si>
  <si>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</si>
  <si>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</si>
  <si>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</si>
  <si>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</si>
  <si>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</si>
  <si>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</si>
  <si>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</si>
  <si>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</si>
  <si>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</si>
  <si>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</si>
  <si>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</si>
  <si>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</si>
  <si>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</si>
  <si>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</si>
  <si>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</si>
  <si>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</si>
  <si>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</si>
  <si>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</si>
  <si>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</si>
  <si>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</si>
  <si>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</si>
  <si>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</si>
  <si>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</si>
  <si>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</si>
  <si>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</si>
  <si>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</si>
  <si>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</si>
  <si>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</si>
  <si>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</si>
  <si>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</si>
  <si>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</si>
  <si>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</si>
  <si>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</si>
  <si>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</si>
  <si>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</si>
  <si>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</si>
  <si>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</si>
  <si>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</si>
  <si>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</si>
  <si>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</si>
  <si>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</si>
  <si>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</si>
  <si>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</si>
  <si>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</si>
  <si>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</si>
  <si>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</si>
  <si>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</si>
  <si>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</si>
  <si>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</si>
  <si>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</si>
  <si>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</si>
  <si>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</si>
  <si>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</si>
  <si>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</si>
  <si>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</si>
  <si>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</si>
  <si>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</si>
  <si>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</si>
  <si>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</si>
  <si>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</si>
  <si>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</si>
  <si>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</si>
  <si>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</si>
  <si>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</si>
  <si>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</si>
  <si>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</si>
  <si>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</si>
  <si>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</si>
  <si>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</si>
  <si>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</si>
  <si>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</si>
  <si>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</si>
  <si>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</si>
  <si>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</si>
  <si>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</si>
  <si>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</si>
  <si>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</si>
  <si>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</si>
  <si>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</si>
  <si>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</si>
  <si>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</si>
  <si>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</si>
  <si>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</si>
  <si>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</si>
  <si>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</si>
  <si>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</si>
  <si>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</si>
  <si>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</si>
  <si>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</si>
  <si>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</si>
  <si>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</si>
  <si>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</si>
  <si>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</si>
  <si>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</si>
  <si>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</si>
  <si>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</si>
  <si>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</si>
  <si>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</si>
  <si>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</si>
  <si>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</si>
  <si>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</si>
  <si>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</si>
  <si>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</si>
  <si>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</si>
  <si>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</si>
  <si>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</si>
  <si>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</si>
  <si>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</si>
  <si>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</si>
  <si>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</si>
  <si>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</si>
  <si>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</si>
  <si>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</si>
  <si>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</si>
  <si>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</si>
  <si>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</si>
  <si>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</si>
  <si>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</si>
  <si>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</si>
  <si>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</si>
  <si>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</si>
  <si>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</si>
  <si>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</si>
  <si>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</si>
  <si>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</si>
  <si>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</si>
  <si>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</si>
  <si>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</si>
  <si>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</si>
  <si>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</si>
  <si>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</si>
  <si>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</si>
  <si>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</si>
  <si>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</si>
  <si>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</si>
  <si>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</si>
  <si>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</si>
  <si>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</si>
  <si>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</si>
  <si>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</si>
  <si>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</si>
  <si>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</si>
  <si>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</si>
  <si>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</si>
  <si>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</si>
  <si>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</si>
  <si>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</si>
  <si>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</si>
  <si>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</si>
  <si>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</si>
  <si>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</si>
  <si>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</si>
  <si>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</si>
  <si>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</si>
  <si>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</si>
  <si>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</si>
  <si>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</si>
  <si>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</si>
  <si>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</si>
  <si>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</si>
  <si>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</si>
  <si>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</si>
  <si>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</si>
  <si>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</si>
  <si>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</si>
  <si>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</si>
  <si>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</si>
  <si>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</si>
  <si>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</si>
  <si>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</si>
  <si>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</si>
  <si>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</si>
  <si>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</si>
  <si>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</si>
  <si>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</si>
  <si>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</si>
  <si>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</si>
  <si>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</si>
  <si>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</si>
  <si>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</si>
  <si>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</si>
  <si>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</si>
  <si>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</si>
  <si>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</si>
  <si>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</si>
  <si>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</si>
  <si>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</si>
  <si>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</si>
  <si>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</si>
  <si>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</si>
  <si>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</si>
  <si>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</si>
  <si>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</si>
  <si>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</si>
  <si>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</si>
  <si>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</si>
  <si>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</si>
  <si>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</si>
  <si>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</si>
  <si>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</si>
  <si>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</si>
  <si>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</si>
  <si>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</si>
  <si>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</si>
  <si>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</si>
  <si>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</si>
  <si>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</si>
  <si>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</si>
  <si>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</si>
  <si>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</si>
  <si>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</si>
  <si>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</si>
  <si>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</si>
  <si>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</si>
  <si>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</si>
  <si>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</si>
  <si>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</si>
  <si>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</si>
  <si>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</si>
  <si>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</si>
  <si>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</si>
  <si>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</si>
  <si>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</si>
  <si>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</si>
  <si>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</si>
  <si>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</si>
  <si>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</si>
  <si>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</si>
  <si>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</si>
  <si>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</si>
  <si>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</si>
  <si>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</si>
  <si>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</si>
  <si>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</si>
  <si>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</si>
  <si>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</si>
  <si>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</si>
  <si>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</si>
  <si>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</si>
  <si>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</si>
  <si>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</si>
  <si>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</si>
  <si>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</si>
  <si>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</si>
  <si>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</si>
  <si>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</si>
  <si>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</si>
  <si>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</si>
  <si>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</si>
  <si>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</si>
  <si>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</si>
  <si>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</si>
  <si>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</si>
  <si>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</si>
  <si>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</si>
  <si>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</si>
  <si>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</si>
  <si>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</si>
  <si>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</si>
  <si>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</si>
  <si>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</si>
  <si>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</si>
  <si>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</si>
  <si>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</si>
  <si>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</si>
  <si>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</si>
  <si>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</si>
  <si>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</si>
  <si>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</si>
  <si>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</si>
  <si>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</si>
  <si>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</si>
  <si>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</si>
  <si>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</si>
  <si>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</si>
  <si>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</si>
  <si>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</si>
  <si>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</si>
  <si>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</si>
  <si>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</si>
  <si>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</si>
  <si>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</si>
  <si>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</si>
  <si>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</si>
  <si>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</si>
  <si>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</si>
  <si>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</si>
  <si>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</si>
  <si>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</si>
  <si>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</si>
  <si>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</si>
  <si>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</si>
  <si>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</si>
  <si>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</si>
  <si>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</si>
  <si>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</si>
  <si>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</si>
  <si>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</si>
  <si>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</si>
  <si>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</si>
  <si>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</si>
  <si>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</si>
  <si>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</si>
  <si>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</si>
  <si>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</si>
  <si>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</si>
  <si>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</si>
  <si>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</si>
  <si>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</si>
  <si>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</si>
  <si>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</si>
  <si>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</si>
  <si>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</si>
  <si>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</si>
  <si>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</si>
  <si>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</si>
  <si>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</si>
  <si>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</si>
  <si>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</si>
  <si>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</si>
  <si>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</si>
  <si>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</si>
  <si>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</si>
  <si>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</si>
  <si>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</si>
  <si>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</si>
  <si>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</si>
  <si>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</si>
  <si>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</si>
  <si>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</si>
  <si>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</si>
  <si>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</si>
  <si>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</si>
  <si>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</si>
  <si>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</si>
  <si>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</si>
  <si>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</si>
  <si>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</si>
  <si>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</si>
  <si>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</si>
  <si>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</si>
  <si>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</si>
  <si>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</si>
  <si>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</si>
  <si>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</si>
  <si>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</si>
  <si>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</si>
  <si>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</si>
  <si>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</si>
  <si>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</si>
  <si>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</si>
  <si>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</si>
  <si>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</si>
  <si>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</si>
  <si>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</si>
  <si>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</si>
  <si>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</si>
  <si>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</si>
  <si>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</si>
  <si>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</si>
  <si>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</si>
  <si>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</si>
  <si>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</si>
  <si>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</si>
  <si>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</si>
  <si>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</si>
  <si>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</si>
  <si>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</si>
  <si>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</si>
  <si>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</si>
  <si>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</si>
  <si>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</si>
  <si>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</si>
  <si>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</si>
  <si>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</si>
  <si>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</si>
  <si>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</si>
  <si>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</si>
  <si>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</si>
  <si>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</si>
  <si>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</si>
  <si>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</si>
  <si>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</si>
  <si>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</si>
  <si>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</si>
  <si>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</si>
  <si>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</si>
  <si>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</si>
  <si>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</si>
  <si>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</si>
  <si>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</si>
  <si>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</si>
  <si>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</si>
  <si>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</si>
  <si>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</si>
  <si>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</si>
  <si>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</si>
  <si>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</si>
  <si>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</si>
  <si>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</si>
  <si>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</si>
  <si>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</si>
  <si>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</si>
  <si>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</si>
  <si>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</si>
  <si>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</si>
  <si>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</si>
  <si>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</si>
  <si>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</si>
  <si>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</si>
  <si>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</si>
  <si>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</si>
  <si>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</si>
  <si>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</si>
  <si>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</si>
  <si>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</si>
  <si>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</si>
  <si>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</si>
  <si>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</si>
  <si>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</si>
  <si>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</si>
  <si>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</si>
  <si>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</si>
  <si>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</si>
  <si>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</si>
  <si>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</si>
  <si>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</si>
  <si>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</si>
  <si>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</si>
  <si>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</si>
  <si>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</si>
  <si>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</si>
  <si>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</si>
  <si>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</si>
  <si>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</si>
  <si>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</si>
  <si>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</si>
  <si>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</si>
  <si>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</si>
  <si>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</si>
  <si>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</si>
  <si>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</si>
  <si>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</si>
  <si>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</si>
  <si>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</si>
  <si>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</si>
  <si>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</si>
  <si>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</si>
  <si>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</si>
  <si>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</si>
  <si>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</si>
  <si>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</si>
  <si>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</si>
  <si>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</si>
  <si>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</si>
  <si>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</si>
  <si>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</si>
  <si>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</si>
  <si>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</si>
  <si>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</si>
  <si>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</si>
  <si>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</si>
  <si>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</si>
  <si>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</si>
  <si>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</si>
  <si>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</si>
  <si>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</si>
  <si>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</si>
  <si>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</si>
  <si>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</si>
  <si>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</si>
  <si>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</si>
  <si>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</si>
  <si>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</si>
  <si>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</si>
  <si>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</si>
  <si>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</si>
  <si>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</si>
  <si>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</si>
  <si>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</si>
  <si>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</si>
  <si>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</si>
  <si>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</si>
  <si>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</si>
  <si>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</si>
  <si>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</si>
  <si>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</si>
  <si>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</si>
  <si>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</si>
  <si>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</si>
  <si>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</si>
  <si>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</si>
  <si>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</si>
  <si>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</si>
  <si>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</si>
  <si>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</si>
  <si>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</si>
  <si>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</si>
  <si>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</si>
  <si>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</si>
  <si>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</si>
  <si>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</si>
  <si>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</si>
  <si>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</si>
  <si>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</si>
  <si>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</si>
  <si>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</si>
  <si>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</si>
  <si>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</si>
  <si>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</si>
  <si>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</si>
  <si>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</si>
  <si>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</si>
  <si>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</si>
  <si>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</si>
  <si>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</si>
  <si>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</si>
  <si>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</si>
  <si>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</si>
  <si>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</si>
  <si>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</si>
  <si>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</si>
  <si>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</si>
  <si>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</si>
  <si>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</si>
  <si>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</si>
  <si>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</si>
  <si>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</si>
  <si>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</si>
  <si>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</si>
  <si>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</si>
  <si>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</si>
  <si>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</si>
  <si>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</si>
  <si>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</si>
  <si>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</si>
  <si>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</si>
  <si>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</si>
  <si>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</si>
  <si>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</si>
  <si>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</si>
  <si>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</si>
  <si>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</si>
  <si>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</si>
  <si>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</si>
  <si>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</si>
  <si>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</si>
  <si>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</si>
  <si>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</si>
  <si>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</si>
  <si>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</si>
  <si>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</si>
  <si>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</si>
  <si>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</si>
  <si>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</si>
  <si>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</si>
  <si>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</si>
  <si>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</si>
  <si>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</si>
  <si>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</si>
  <si>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</si>
  <si>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</si>
  <si>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</si>
  <si>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</si>
  <si>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</si>
  <si>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</si>
  <si>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</si>
  <si>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</si>
  <si>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</si>
  <si>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</si>
  <si>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</si>
  <si>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</si>
  <si>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</si>
  <si>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</si>
  <si>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</si>
  <si>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</si>
  <si>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</si>
  <si>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</si>
  <si>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</si>
  <si>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</si>
  <si>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</si>
  <si>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</si>
  <si>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</si>
  <si>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</si>
  <si>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</si>
  <si>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</si>
  <si>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</si>
  <si>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</si>
  <si>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</si>
  <si>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</si>
  <si>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</si>
  <si>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</si>
  <si>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</si>
  <si>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</si>
  <si>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</si>
  <si>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</si>
  <si>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</si>
  <si>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</si>
  <si>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</si>
  <si>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</si>
  <si>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</si>
  <si>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</si>
  <si>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</si>
  <si>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</si>
  <si>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</si>
  <si>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</si>
  <si>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</si>
  <si>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</si>
  <si>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</si>
  <si>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</si>
  <si>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</si>
  <si>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</si>
  <si>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</si>
  <si>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</si>
  <si>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</si>
  <si>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</si>
  <si>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</si>
  <si>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</si>
  <si>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</si>
  <si>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</si>
  <si>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</si>
  <si>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</si>
  <si>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</si>
  <si>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</si>
  <si>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</si>
  <si>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</si>
  <si>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</si>
  <si>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</si>
  <si>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</si>
  <si>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</si>
  <si>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</si>
  <si>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</si>
  <si>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</si>
  <si>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</si>
  <si>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</si>
  <si>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</si>
  <si>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</si>
  <si>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</si>
  <si>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</si>
  <si>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</si>
  <si>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</si>
  <si>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</si>
  <si>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</si>
  <si>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</si>
  <si>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</si>
  <si>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</si>
  <si>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</si>
  <si>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</si>
  <si>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</si>
  <si>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</si>
  <si>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</si>
  <si>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</si>
  <si>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</si>
  <si>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</si>
  <si>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</si>
  <si>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</si>
  <si>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</si>
  <si>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</si>
  <si>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</si>
  <si>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</si>
  <si>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</si>
  <si>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</si>
  <si>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</si>
  <si>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</si>
  <si>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</si>
  <si>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</si>
  <si>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</si>
  <si>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</si>
  <si>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</si>
  <si>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</si>
  <si>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</si>
  <si>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</si>
  <si>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</si>
  <si>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</si>
  <si>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</si>
  <si>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</si>
  <si>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</si>
  <si>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</si>
  <si>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</si>
  <si>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</si>
  <si>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</si>
  <si>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</si>
  <si>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</si>
  <si>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</si>
  <si>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</si>
  <si>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</si>
  <si>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</si>
  <si>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</si>
  <si>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</si>
  <si>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</si>
  <si>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</si>
  <si>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</si>
  <si>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</si>
  <si>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</si>
  <si>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</si>
  <si>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</si>
  <si>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</si>
  <si>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</si>
  <si>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</si>
  <si>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</si>
  <si>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</si>
  <si>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</si>
  <si>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</si>
  <si>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</si>
  <si>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</si>
  <si>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</si>
  <si>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</si>
  <si>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</si>
  <si>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</si>
  <si>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</si>
  <si>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</si>
  <si>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</si>
  <si>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</si>
  <si>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</si>
  <si>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</si>
  <si>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</si>
  <si>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</si>
  <si>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</si>
  <si>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</si>
  <si>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</si>
  <si>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</si>
  <si>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</si>
  <si>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</si>
  <si>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</si>
  <si>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</si>
  <si>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</si>
  <si>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</si>
  <si>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</si>
  <si>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</si>
  <si>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</si>
  <si>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</si>
  <si>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</si>
  <si>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</si>
  <si>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</si>
  <si>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</si>
  <si>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</si>
  <si>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</si>
  <si>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</si>
  <si>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</si>
  <si>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</si>
  <si>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</si>
  <si>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</si>
  <si>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</si>
  <si>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</si>
  <si>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</si>
  <si>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</si>
  <si>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</si>
  <si>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</si>
  <si>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</si>
  <si>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</si>
  <si>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</si>
  <si>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</si>
  <si>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</si>
  <si>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</si>
  <si>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</si>
  <si>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</si>
  <si>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</si>
  <si>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</si>
  <si>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</si>
  <si>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</si>
  <si>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</si>
  <si>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</si>
  <si>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</si>
  <si>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</si>
  <si>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</si>
  <si>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</si>
  <si>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</si>
  <si>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</si>
  <si>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</si>
  <si>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</si>
  <si>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</si>
  <si>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</si>
  <si>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</si>
  <si>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</si>
  <si>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</si>
  <si>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</si>
  <si>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</si>
  <si>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</si>
  <si>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</si>
  <si>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</si>
  <si>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</si>
  <si>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</si>
  <si>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</si>
  <si>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</si>
  <si>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</si>
  <si>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</si>
  <si>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</si>
  <si>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</si>
  <si>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</si>
  <si>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</si>
  <si>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</si>
  <si>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</si>
  <si>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</si>
  <si>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</si>
  <si>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</si>
  <si>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</si>
  <si>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</si>
  <si>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</si>
  <si>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</si>
  <si>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</si>
  <si>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</si>
  <si>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</si>
  <si>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</si>
  <si>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</si>
  <si>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</si>
  <si>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</si>
  <si>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</si>
  <si>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</si>
  <si>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</si>
  <si>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</si>
  <si>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</si>
  <si>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</si>
  <si>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</si>
  <si>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</si>
  <si>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</si>
  <si>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</si>
  <si>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</si>
  <si>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</si>
  <si>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</si>
  <si>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</si>
  <si>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</si>
  <si>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</si>
  <si>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</si>
  <si>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</si>
  <si>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</si>
  <si>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</si>
  <si>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</si>
  <si>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</si>
  <si>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</si>
  <si>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</si>
  <si>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</si>
  <si>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</si>
  <si>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</si>
  <si>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</si>
  <si>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</si>
  <si>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</si>
  <si>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</si>
  <si>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</si>
  <si>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</si>
  <si>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</si>
  <si>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</si>
  <si>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</si>
  <si>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</si>
  <si>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</si>
  <si>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</si>
  <si>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</si>
  <si>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</si>
  <si>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</si>
  <si>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</si>
  <si>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</si>
  <si>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</si>
  <si>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</si>
  <si>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</si>
  <si>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</si>
  <si>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</si>
  <si>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</si>
  <si>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</si>
  <si>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</si>
  <si>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</si>
  <si>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</si>
  <si>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</si>
  <si>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</si>
  <si>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</si>
  <si>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</si>
  <si>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</si>
  <si>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</si>
  <si>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</si>
  <si>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</si>
  <si>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</si>
  <si>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</si>
  <si>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</si>
  <si>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</si>
  <si>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</si>
  <si>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</si>
  <si>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</si>
  <si>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</si>
  <si>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</si>
  <si>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</si>
  <si>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</si>
  <si>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</si>
  <si>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</si>
  <si>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</si>
  <si>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</si>
  <si>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</si>
  <si>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</si>
  <si>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</si>
  <si>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</si>
  <si>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</si>
  <si>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</si>
  <si>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</si>
  <si>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</si>
  <si>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</si>
  <si>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</si>
  <si>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</si>
  <si>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</si>
  <si>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</si>
  <si>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</si>
  <si>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</si>
  <si>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</si>
  <si>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</si>
  <si>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</si>
  <si>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</si>
  <si>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</si>
  <si>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</si>
  <si>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</si>
  <si>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</si>
  <si>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</si>
  <si>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</si>
  <si>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</si>
  <si>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</si>
  <si>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</si>
  <si>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</si>
  <si>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</si>
  <si>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</si>
  <si>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</si>
  <si>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</si>
  <si>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</si>
  <si>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</si>
  <si>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</si>
  <si>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</si>
  <si>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</si>
  <si>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</si>
  <si>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</si>
  <si>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</si>
  <si>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</si>
  <si>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</si>
  <si>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</si>
  <si>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</si>
  <si>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</si>
  <si>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</si>
  <si>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</si>
  <si>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</si>
  <si>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</si>
  <si>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</si>
  <si>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</si>
  <si>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</si>
  <si>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</si>
  <si>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</si>
  <si>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</si>
  <si>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</si>
  <si>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</si>
  <si>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</si>
  <si>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</si>
  <si>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</si>
  <si>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</si>
  <si>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</si>
  <si>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</si>
  <si>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</si>
  <si>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</si>
  <si>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</si>
  <si>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</si>
  <si>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</si>
  <si>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</si>
  <si>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</si>
  <si>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</si>
  <si>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</si>
  <si>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</si>
  <si>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</si>
  <si>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</si>
  <si>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</si>
  <si>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</si>
  <si>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</si>
  <si>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</si>
  <si>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</si>
  <si>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</si>
  <si>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</si>
  <si>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</si>
  <si>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</si>
  <si>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</si>
  <si>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</si>
  <si>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</si>
  <si>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</si>
  <si>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</si>
  <si>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</si>
  <si>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</si>
  <si>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</si>
  <si>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</si>
  <si>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</si>
  <si>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</si>
  <si>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</si>
  <si>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</si>
  <si>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</si>
  <si>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</si>
  <si>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</si>
  <si>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</si>
  <si>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</si>
  <si>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</si>
  <si>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</si>
  <si>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</si>
  <si>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</si>
  <si>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</si>
  <si>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</si>
  <si>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</si>
  <si>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</si>
  <si>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</si>
  <si>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</si>
  <si>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</si>
  <si>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</si>
  <si>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</si>
  <si>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</si>
  <si>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</si>
  <si>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</si>
  <si>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</si>
  <si>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</si>
  <si>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</si>
  <si>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</si>
  <si>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</si>
  <si>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</si>
  <si>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</si>
  <si>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</si>
  <si>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</si>
  <si>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</si>
  <si>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</si>
  <si>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</si>
  <si>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</si>
  <si>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</si>
  <si>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</si>
  <si>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</si>
  <si>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</si>
  <si>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</si>
  <si>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</si>
  <si>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</si>
  <si>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</si>
  <si>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</si>
  <si>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</si>
  <si>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</si>
  <si>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</si>
  <si>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</si>
  <si>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</si>
  <si>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</si>
  <si>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</si>
  <si>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</si>
  <si>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</si>
  <si>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</si>
  <si>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</si>
  <si>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</si>
  <si>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</si>
  <si>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</si>
  <si>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</si>
  <si>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</si>
  <si>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</si>
  <si>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</si>
  <si>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</si>
  <si>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</si>
  <si>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</si>
  <si>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</si>
  <si>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</si>
  <si>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</si>
  <si>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</si>
  <si>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</si>
  <si>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</si>
  <si>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</si>
  <si>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</si>
  <si>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</si>
  <si>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</si>
  <si>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</si>
  <si>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</si>
  <si>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</si>
  <si>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</si>
  <si>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</si>
  <si>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</si>
  <si>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</si>
  <si>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</si>
  <si>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</si>
  <si>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</si>
  <si>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</si>
  <si>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</si>
  <si>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</si>
  <si>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</si>
  <si>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</si>
  <si>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</si>
  <si>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</si>
  <si>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</si>
  <si>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</si>
  <si>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</si>
  <si>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</si>
  <si>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</si>
  <si>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</si>
  <si>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</si>
  <si>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</si>
  <si>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</si>
  <si>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</si>
  <si>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</si>
  <si>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</si>
  <si>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</si>
  <si>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</si>
  <si>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</si>
  <si>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</si>
  <si>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</si>
  <si>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</si>
  <si>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</si>
  <si>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</si>
  <si>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</si>
  <si>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</si>
  <si>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</si>
  <si>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</si>
  <si>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</si>
  <si>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</si>
  <si>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</si>
  <si>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</si>
  <si>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</si>
  <si>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</si>
  <si>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</si>
  <si>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</si>
  <si>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</si>
  <si>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</si>
  <si>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</si>
  <si>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</si>
  <si>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</si>
  <si>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</si>
  <si>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</si>
  <si>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</si>
  <si>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</si>
  <si>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</si>
  <si>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</si>
  <si>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</si>
  <si>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</si>
  <si>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</si>
  <si>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</si>
  <si>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</si>
  <si>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</si>
  <si>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</si>
  <si>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</si>
  <si>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</si>
  <si>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</si>
  <si>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</si>
  <si>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</si>
  <si>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</si>
  <si>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</si>
  <si>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</si>
  <si>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</si>
  <si>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</si>
  <si>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</si>
  <si>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</si>
  <si>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</si>
  <si>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</si>
  <si>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</si>
  <si>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</si>
  <si>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</si>
  <si>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</si>
  <si>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</si>
  <si>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</si>
  <si>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</si>
  <si>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</si>
  <si>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</si>
  <si>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</si>
  <si>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</si>
  <si>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</si>
  <si>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</si>
  <si>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</si>
  <si>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</si>
  <si>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</si>
  <si>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</si>
  <si>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</si>
  <si>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</si>
  <si>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</si>
  <si>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</si>
  <si>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</si>
  <si>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</si>
  <si>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</si>
  <si>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</si>
  <si>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</si>
  <si>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</si>
  <si>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</si>
  <si>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</si>
  <si>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</si>
  <si>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</si>
  <si>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</si>
  <si>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</si>
  <si>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</si>
  <si>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</si>
  <si>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</si>
  <si>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</si>
  <si>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</si>
  <si>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</si>
  <si>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</si>
  <si>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</si>
  <si>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</si>
  <si>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</si>
  <si>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</si>
  <si>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</si>
  <si>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</si>
  <si>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</si>
  <si>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</si>
  <si>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</si>
  <si>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</si>
  <si>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</si>
  <si>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</si>
  <si>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</si>
  <si>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</si>
  <si>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</si>
  <si>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</si>
  <si>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</si>
  <si>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</si>
  <si>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</si>
  <si>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</si>
  <si>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</si>
  <si>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</si>
  <si>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</si>
  <si>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</si>
  <si>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</si>
  <si>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</si>
  <si>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</si>
  <si>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</si>
  <si>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</si>
  <si>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</si>
  <si>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</si>
  <si>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</si>
  <si>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</si>
  <si>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</si>
  <si>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</si>
  <si>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</si>
  <si>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</si>
  <si>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</si>
  <si>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</si>
  <si>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</si>
  <si>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</si>
  <si>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</si>
  <si>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</si>
  <si>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</si>
  <si>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</si>
  <si>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</si>
  <si>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</si>
  <si>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</si>
  <si>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</si>
  <si>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</si>
  <si>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</si>
  <si>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</si>
  <si>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</si>
  <si>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</si>
  <si>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</si>
  <si>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</si>
  <si>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</si>
  <si>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</si>
  <si>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</si>
  <si>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</si>
  <si>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</si>
  <si>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</si>
  <si>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</si>
  <si>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</si>
  <si>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</si>
  <si>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</si>
  <si>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</si>
  <si>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</si>
  <si>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</si>
  <si>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</si>
  <si>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</si>
  <si>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</si>
  <si>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</si>
  <si>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</si>
  <si>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</si>
  <si>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</si>
  <si>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</si>
  <si>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</si>
  <si>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</si>
  <si>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</si>
  <si>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</si>
  <si>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</si>
  <si>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</si>
  <si>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</si>
  <si>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</si>
  <si>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</si>
  <si>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</si>
  <si>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</si>
  <si>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</si>
  <si>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</si>
  <si>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</si>
  <si>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</si>
  <si>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</si>
  <si>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</si>
  <si>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</si>
  <si>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</si>
  <si>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</si>
  <si>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</si>
  <si>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</si>
  <si>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</si>
  <si>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</si>
  <si>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</si>
  <si>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</si>
  <si>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</si>
  <si>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</si>
  <si>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</si>
  <si>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</si>
  <si>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</si>
  <si>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</si>
  <si>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</si>
  <si>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</si>
  <si>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</si>
  <si>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</si>
  <si>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</si>
  <si>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</si>
  <si>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</si>
  <si>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</si>
  <si>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</si>
  <si>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</si>
  <si>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</si>
  <si>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</si>
  <si>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</si>
  <si>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</si>
  <si>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</si>
  <si>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</si>
  <si>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</si>
  <si>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</si>
  <si>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</si>
  <si>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</si>
  <si>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</si>
  <si>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</si>
  <si>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</si>
  <si>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</si>
  <si>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</si>
  <si>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</si>
  <si>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</si>
  <si>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</si>
  <si>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</si>
  <si>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</si>
  <si>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</si>
  <si>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</si>
  <si>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</si>
  <si>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</si>
  <si>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</si>
  <si>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</si>
  <si>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</si>
  <si>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</si>
  <si>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</si>
  <si>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</si>
  <si>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</si>
  <si>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</si>
  <si>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</si>
  <si>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</si>
  <si>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</si>
  <si>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</si>
  <si>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</si>
  <si>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</si>
  <si>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</si>
  <si>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</si>
  <si>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</si>
  <si>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</si>
  <si>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</si>
  <si>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</si>
  <si>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</si>
  <si>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</si>
  <si>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</si>
  <si>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</si>
  <si>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</si>
  <si>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</si>
  <si>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</si>
  <si>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</si>
  <si>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</si>
  <si>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</si>
  <si>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</si>
  <si>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</si>
  <si>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</si>
  <si>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</si>
  <si>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</si>
  <si>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</si>
  <si>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</si>
  <si>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</si>
  <si>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</si>
  <si>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</si>
  <si>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</si>
  <si>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</si>
  <si>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</si>
  <si>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</si>
  <si>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</si>
  <si>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</si>
  <si>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</si>
  <si>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</si>
  <si>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</si>
  <si>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</si>
  <si>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</si>
  <si>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</si>
  <si>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</si>
  <si>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</si>
  <si>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</si>
  <si>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</si>
  <si>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</si>
  <si>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</si>
  <si>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</si>
  <si>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</si>
  <si>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</si>
  <si>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</si>
  <si>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</si>
  <si>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</si>
  <si>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</si>
  <si>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</si>
  <si>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</si>
  <si>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</si>
  <si>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</si>
  <si>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</si>
  <si>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</si>
  <si>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</si>
  <si>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</si>
  <si>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</si>
  <si>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</si>
  <si>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</si>
  <si>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</si>
  <si>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</si>
  <si>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</si>
  <si>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</si>
  <si>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</si>
  <si>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</si>
  <si>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</si>
  <si>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</si>
  <si>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</si>
  <si>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</si>
  <si>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</si>
  <si>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</si>
  <si>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</si>
  <si>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</si>
  <si>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</si>
  <si>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</si>
  <si>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</si>
  <si>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</si>
  <si>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</si>
  <si>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</si>
  <si>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</si>
  <si>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</si>
  <si>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</si>
  <si>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</si>
  <si>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</si>
  <si>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</si>
  <si>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</si>
  <si>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</si>
  <si>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</si>
  <si>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</si>
  <si>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</si>
  <si>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</si>
  <si>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</si>
  <si>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</si>
  <si>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</si>
  <si>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</si>
  <si>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</si>
  <si>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</si>
  <si>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</si>
  <si>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</si>
  <si>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</si>
  <si>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</si>
  <si>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</si>
  <si>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</si>
  <si>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</si>
  <si>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</si>
  <si>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</si>
  <si>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</si>
  <si>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</si>
  <si>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</si>
  <si>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</si>
  <si>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</si>
  <si>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</si>
  <si>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</si>
  <si>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</si>
  <si>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</si>
  <si>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</si>
  <si>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</si>
  <si>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</si>
  <si>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</si>
  <si>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</si>
  <si>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</si>
  <si>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</si>
  <si>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</si>
  <si>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</si>
  <si>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</si>
  <si>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</si>
  <si>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</si>
  <si>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</si>
  <si>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</si>
  <si>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</si>
  <si>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</si>
  <si>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</si>
  <si>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</si>
  <si>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</si>
  <si>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</si>
  <si>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</si>
  <si>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</si>
  <si>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</si>
  <si>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</si>
  <si>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</si>
  <si>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</si>
  <si>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</si>
  <si>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</si>
  <si>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</si>
  <si>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</si>
  <si>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</si>
  <si>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</si>
  <si>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</si>
  <si>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</si>
  <si>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</si>
  <si>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</si>
  <si>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</si>
  <si>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</si>
  <si>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</si>
  <si>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</si>
  <si>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</si>
  <si>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</si>
  <si>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</si>
  <si>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</si>
  <si>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</si>
  <si>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</si>
  <si>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</si>
  <si>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</si>
  <si>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</si>
  <si>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</si>
  <si>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</si>
  <si>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</si>
  <si>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</si>
  <si>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</si>
  <si>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</si>
  <si>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</si>
  <si>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</si>
  <si>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</si>
  <si>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</si>
  <si>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</si>
  <si>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</si>
  <si>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</si>
  <si>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</si>
  <si>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</si>
  <si>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</si>
  <si>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</si>
  <si>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</si>
  <si>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</si>
  <si>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</si>
  <si>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</si>
  <si>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</si>
  <si>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</si>
  <si>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</si>
  <si>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</si>
  <si>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</si>
  <si>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</si>
  <si>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</si>
  <si>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</si>
  <si>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</si>
  <si>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</si>
  <si>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</si>
  <si>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</si>
  <si>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</si>
  <si>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</si>
  <si>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</si>
  <si>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</si>
  <si>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</si>
  <si>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</si>
  <si>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</si>
  <si>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</si>
  <si>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</si>
  <si>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</si>
  <si>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</si>
  <si>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</si>
  <si>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</si>
  <si>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</si>
  <si>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</si>
  <si>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</si>
  <si>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</si>
  <si>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</si>
  <si>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</si>
  <si>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</si>
  <si>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</si>
  <si>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</si>
  <si>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</si>
  <si>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</si>
  <si>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</si>
  <si>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</si>
  <si>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</si>
  <si>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</si>
  <si>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</si>
  <si>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</si>
  <si>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</si>
  <si>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</si>
  <si>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</si>
  <si>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</si>
  <si>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</si>
  <si>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</si>
  <si>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</si>
  <si>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</si>
  <si>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</si>
  <si>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</si>
  <si>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</si>
  <si>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</si>
  <si>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</si>
  <si>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</si>
  <si>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</si>
  <si>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</si>
  <si>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</si>
  <si>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</si>
  <si>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</si>
  <si>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</si>
  <si>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</si>
  <si>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</si>
  <si>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</si>
  <si>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</si>
  <si>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</si>
  <si>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</si>
  <si>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</si>
  <si>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</si>
  <si>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</si>
  <si>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</si>
  <si>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</si>
  <si>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</si>
  <si>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</si>
  <si>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</si>
  <si>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</si>
  <si>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</si>
  <si>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</si>
  <si>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</si>
  <si>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</si>
  <si>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</si>
  <si>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</si>
  <si>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</si>
  <si>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</si>
  <si>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</si>
  <si>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</si>
  <si>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</si>
  <si>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</si>
  <si>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</si>
  <si>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</si>
  <si>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</si>
  <si>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</si>
  <si>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</si>
  <si>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</si>
  <si>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</si>
  <si>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</si>
  <si>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</si>
  <si>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</si>
  <si>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</si>
  <si>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</si>
  <si>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</si>
  <si>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</si>
  <si>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</si>
  <si>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</si>
  <si>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</si>
  <si>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</si>
  <si>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</si>
  <si>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</si>
  <si>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</si>
  <si>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</si>
  <si>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</si>
  <si>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</si>
  <si>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</si>
  <si>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</si>
  <si>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</si>
  <si>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</si>
  <si>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</si>
  <si>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</si>
  <si>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</si>
  <si>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</si>
  <si>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</si>
  <si>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</si>
  <si>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</si>
  <si>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</si>
  <si>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</si>
  <si>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</si>
  <si>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</si>
  <si>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</si>
  <si>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</si>
  <si>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</si>
  <si>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</si>
  <si>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</si>
  <si>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</si>
  <si>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</si>
  <si>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</si>
  <si>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</si>
  <si>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</si>
  <si>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</si>
  <si>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</si>
  <si>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</si>
  <si>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</si>
  <si>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</si>
  <si>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</si>
  <si>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</si>
  <si>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</si>
  <si>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</si>
  <si>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</si>
  <si>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</si>
  <si>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</si>
  <si>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</si>
  <si>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</si>
  <si>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</si>
  <si>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</si>
  <si>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</si>
  <si>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</si>
  <si>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</si>
  <si>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</si>
  <si>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</si>
  <si>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</si>
  <si>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</si>
  <si>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</si>
  <si>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</si>
  <si>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</si>
  <si>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</si>
  <si>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</si>
  <si>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</si>
  <si>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</si>
  <si>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</si>
  <si>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</si>
  <si>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</si>
  <si>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</si>
  <si>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</si>
  <si>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</si>
  <si>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</si>
  <si>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</si>
  <si>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</si>
  <si>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</si>
  <si>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</si>
  <si>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</si>
  <si>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</si>
  <si>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</si>
  <si>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</si>
  <si>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</si>
  <si>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</si>
  <si>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</si>
  <si>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</si>
  <si>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</si>
  <si>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</si>
  <si>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</si>
  <si>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</si>
  <si>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</si>
  <si>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</si>
  <si>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</si>
  <si>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</si>
  <si>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</si>
  <si>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</si>
  <si>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</si>
  <si>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</si>
  <si>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</si>
  <si>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</si>
  <si>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</si>
  <si>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</si>
  <si>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</si>
  <si>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</si>
  <si>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</si>
  <si>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</si>
  <si>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</si>
  <si>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</si>
  <si>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</si>
  <si>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</si>
  <si>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</si>
  <si>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</si>
  <si>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</si>
  <si>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</si>
  <si>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</si>
  <si>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</si>
  <si>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</si>
  <si>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</si>
  <si>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</si>
  <si>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</si>
  <si>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</si>
  <si>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</si>
  <si>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</si>
  <si>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</si>
  <si>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</si>
  <si>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</si>
  <si>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</si>
  <si>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</si>
  <si>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</si>
  <si>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</si>
  <si>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</si>
  <si>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</si>
  <si>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</si>
  <si>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</si>
  <si>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</si>
  <si>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</si>
  <si>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</si>
  <si>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</si>
  <si>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</si>
  <si>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</si>
  <si>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</si>
  <si>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</si>
  <si>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</si>
  <si>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</si>
  <si>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</si>
  <si>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</si>
  <si>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</si>
  <si>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</si>
  <si>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</si>
  <si>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</si>
  <si>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</si>
  <si>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</si>
  <si>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</si>
  <si>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</si>
  <si>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</si>
  <si>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</si>
  <si>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</si>
  <si>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</si>
  <si>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</si>
  <si>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</si>
  <si>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</si>
  <si>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</si>
  <si>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</si>
  <si>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</si>
  <si>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</si>
  <si>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</si>
  <si>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</si>
  <si>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</si>
  <si>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</si>
  <si>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</si>
  <si>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</si>
  <si>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</si>
  <si>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</si>
  <si>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</si>
  <si>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</si>
  <si>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</si>
  <si>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</si>
  <si>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</si>
  <si>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</si>
  <si>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</si>
  <si>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</si>
  <si>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</si>
  <si>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</si>
  <si>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</si>
  <si>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</si>
  <si>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</si>
  <si>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</si>
  <si>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</si>
  <si>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</si>
  <si>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</si>
  <si>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</si>
  <si>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</si>
  <si>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</si>
  <si>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</si>
  <si>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</si>
  <si>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</si>
  <si>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</si>
  <si>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</si>
  <si>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</si>
  <si>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</si>
  <si>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</si>
  <si>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</si>
  <si>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</si>
  <si>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</si>
  <si>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</si>
  <si>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</si>
  <si>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</si>
  <si>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</si>
  <si>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</si>
  <si>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</si>
  <si>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</si>
  <si>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</si>
  <si>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</si>
  <si>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</si>
  <si>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</si>
  <si>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</si>
  <si>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</si>
  <si>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</si>
  <si>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</si>
  <si>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</si>
  <si>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</si>
  <si>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</si>
  <si>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</si>
  <si>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</si>
  <si>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</si>
  <si>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</si>
  <si>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</si>
  <si>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</si>
  <si>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</si>
  <si>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</si>
  <si>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</si>
  <si>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</si>
  <si>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</si>
  <si>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</si>
  <si>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</si>
  <si>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</si>
  <si>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</si>
  <si>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</si>
  <si>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</si>
  <si>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</si>
  <si>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</si>
  <si>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</si>
  <si>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</si>
  <si>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</si>
  <si>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</si>
  <si>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</si>
  <si>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</si>
  <si>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</si>
  <si>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</si>
  <si>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</si>
  <si>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</si>
  <si>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</si>
  <si>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</si>
  <si>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</si>
  <si>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</si>
  <si>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</si>
  <si>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</si>
  <si>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</si>
  <si>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</si>
  <si>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</si>
  <si>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</si>
  <si>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</si>
  <si>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</si>
  <si>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</si>
  <si>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</si>
  <si>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</si>
  <si>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</si>
  <si>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</si>
  <si>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</si>
  <si>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</si>
  <si>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</si>
  <si>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</si>
  <si>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</si>
  <si>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</si>
  <si>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</si>
  <si>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</si>
  <si>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</si>
  <si>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</si>
  <si>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</si>
  <si>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</si>
  <si>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</si>
  <si>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</si>
  <si>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</si>
  <si>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</si>
  <si>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</si>
  <si>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</si>
  <si>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</si>
  <si>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</si>
  <si>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</si>
  <si>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</si>
  <si>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</si>
  <si>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</si>
  <si>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</si>
  <si>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</si>
  <si>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</si>
  <si>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</si>
  <si>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</si>
  <si>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</si>
  <si>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</si>
  <si>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</si>
  <si>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</si>
  <si>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</si>
  <si>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</si>
  <si>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</si>
  <si>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</si>
  <si>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</si>
  <si>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</si>
  <si>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</si>
  <si>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</si>
  <si>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</si>
  <si>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</si>
  <si>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</si>
  <si>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</si>
  <si>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</si>
  <si>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</si>
  <si>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</si>
  <si>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</si>
  <si>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</si>
  <si>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</si>
  <si>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</si>
  <si>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</si>
  <si>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</si>
  <si>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</si>
  <si>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</si>
  <si>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</si>
  <si>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</si>
  <si>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</si>
  <si>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</si>
  <si>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</si>
  <si>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</si>
  <si>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</si>
  <si>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</si>
  <si>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</si>
  <si>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</si>
  <si>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</si>
  <si>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</si>
  <si>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</si>
  <si>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</si>
  <si>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</si>
  <si>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</si>
  <si>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</si>
  <si>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</si>
  <si>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</si>
  <si>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</si>
  <si>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</si>
  <si>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</si>
  <si>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</si>
  <si>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</si>
  <si>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</si>
  <si>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</si>
  <si>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</si>
  <si>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</si>
  <si>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</si>
  <si>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</si>
  <si>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</si>
  <si>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</si>
  <si>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</si>
  <si>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</si>
  <si>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</si>
  <si>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</si>
  <si>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</si>
  <si>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</si>
  <si>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</si>
  <si>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</si>
  <si>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</si>
  <si>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</si>
  <si>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</si>
  <si>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</si>
  <si>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</si>
  <si>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</si>
  <si>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</si>
  <si>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</si>
  <si>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</si>
  <si>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</si>
  <si>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</si>
  <si>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</si>
  <si>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</si>
  <si>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</si>
  <si>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</si>
  <si>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</si>
  <si>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</si>
  <si>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</si>
  <si>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</si>
  <si>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</si>
  <si>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</si>
  <si>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</si>
  <si>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</si>
  <si>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</si>
  <si>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</si>
  <si>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</si>
  <si>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</si>
  <si>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</si>
  <si>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</si>
  <si>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</si>
  <si>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</si>
  <si>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</si>
  <si>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</si>
  <si>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</si>
  <si>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</si>
  <si>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</si>
  <si>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</si>
  <si>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</si>
  <si>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</si>
  <si>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</si>
  <si>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</si>
  <si>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</si>
  <si>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</si>
  <si>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</si>
  <si>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</si>
  <si>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</si>
  <si>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</si>
  <si>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</si>
  <si>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</si>
  <si>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</si>
  <si>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</si>
  <si>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</si>
  <si>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</si>
  <si>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</si>
  <si>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</si>
  <si>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</si>
  <si>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</si>
  <si>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</si>
  <si>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</si>
  <si>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</si>
  <si>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</si>
  <si>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</si>
  <si>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</si>
  <si>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</si>
  <si>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</si>
  <si>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</si>
  <si>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</si>
  <si>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</si>
  <si>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</si>
  <si>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</si>
  <si>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</si>
  <si>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</si>
  <si>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</si>
  <si>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</si>
  <si>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</si>
  <si>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</si>
  <si>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</si>
  <si>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</si>
  <si>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</si>
  <si>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</si>
  <si>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</si>
  <si>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</si>
  <si>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</si>
  <si>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</si>
  <si>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</si>
  <si>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</si>
  <si>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</si>
  <si>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</si>
  <si>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</si>
  <si>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</si>
  <si>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</si>
  <si>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</si>
  <si>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</si>
  <si>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</si>
  <si>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</si>
  <si>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</si>
  <si>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</si>
  <si>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</si>
  <si>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</si>
  <si>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</si>
  <si>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</si>
  <si>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</si>
  <si>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</si>
  <si>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</si>
  <si>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</si>
  <si>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</si>
  <si>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</si>
  <si>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</si>
  <si>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</si>
  <si>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</si>
  <si>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</si>
  <si>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</si>
  <si>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</si>
  <si>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</si>
  <si>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</si>
  <si>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</si>
  <si>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</si>
  <si>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</si>
  <si>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</si>
  <si>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</si>
  <si>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</si>
  <si>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</si>
  <si>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</si>
  <si>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</si>
  <si>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</si>
  <si>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</si>
  <si>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</si>
  <si>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</si>
  <si>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</si>
  <si>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</si>
  <si>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</si>
  <si>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</si>
  <si>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</si>
  <si>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</si>
  <si>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</si>
  <si>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</si>
  <si>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</si>
  <si>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</si>
  <si>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</si>
  <si>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</si>
  <si>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</si>
  <si>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</si>
  <si>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</si>
  <si>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</si>
  <si>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</si>
  <si>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</si>
  <si>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</si>
  <si>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</si>
  <si>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</si>
  <si>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</si>
  <si>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</si>
  <si>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</si>
  <si>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</si>
  <si>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</si>
  <si>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</si>
  <si>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</si>
  <si>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</si>
  <si>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</si>
  <si>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</si>
  <si>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</si>
  <si>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</si>
  <si>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</si>
  <si>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</si>
  <si>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</si>
  <si>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</si>
  <si>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</si>
  <si>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</si>
  <si>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</si>
  <si>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</si>
  <si>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</si>
  <si>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</si>
  <si>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</si>
  <si>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</si>
  <si>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</si>
  <si>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</si>
  <si>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</si>
  <si>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</si>
  <si>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</si>
  <si>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</si>
  <si>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</si>
  <si>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</si>
  <si>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</si>
  <si>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</si>
  <si>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</si>
  <si>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</si>
  <si>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</si>
  <si>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</si>
  <si>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</si>
  <si>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</si>
  <si>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</si>
  <si>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</si>
  <si>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</si>
  <si>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</si>
  <si>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</si>
  <si>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</si>
  <si>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</si>
  <si>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</si>
  <si>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</si>
  <si>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</si>
  <si>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</si>
  <si>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</si>
  <si>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</si>
  <si>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</si>
  <si>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</si>
  <si>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</si>
  <si>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</si>
  <si>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</si>
  <si>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</si>
  <si>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</si>
  <si>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</si>
  <si>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</si>
  <si>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</si>
  <si>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</si>
  <si>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</si>
  <si>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</si>
  <si>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</si>
  <si>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</si>
  <si>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</si>
  <si>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</si>
  <si>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</si>
  <si>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</si>
  <si>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</si>
  <si>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</si>
  <si>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</si>
  <si>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</si>
  <si>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</si>
  <si>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</si>
  <si>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</si>
  <si>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</si>
  <si>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</si>
  <si>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</si>
  <si>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</si>
  <si>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</si>
  <si>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</si>
  <si>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</si>
  <si>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</si>
  <si>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</si>
  <si>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</si>
  <si>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</si>
  <si>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</si>
  <si>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</si>
  <si>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</si>
  <si>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</si>
  <si>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</si>
  <si>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</si>
  <si>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</si>
  <si>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</si>
  <si>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</si>
  <si>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</si>
  <si>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</si>
  <si>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</si>
  <si>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</si>
  <si>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</si>
  <si>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</si>
  <si>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</si>
  <si>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</si>
  <si>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</si>
  <si>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</si>
  <si>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</si>
  <si>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</si>
  <si>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</si>
  <si>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</si>
  <si>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</si>
  <si>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</si>
  <si>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</si>
  <si>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</si>
  <si>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</si>
  <si>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</si>
  <si>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</si>
  <si>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</si>
  <si>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</si>
  <si>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</si>
  <si>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</si>
  <si>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</si>
  <si>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</si>
  <si>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</si>
  <si>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</si>
  <si>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</si>
  <si>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</si>
  <si>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</si>
  <si>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</si>
  <si>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</si>
  <si>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</si>
  <si>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</si>
  <si>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</si>
  <si>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</si>
  <si>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</si>
  <si>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</si>
  <si>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</si>
  <si>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</si>
  <si>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</si>
  <si>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</si>
  <si>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</si>
  <si>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</si>
  <si>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</si>
  <si>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</si>
  <si>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</si>
  <si>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</si>
  <si>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</si>
  <si>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</si>
  <si>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</si>
  <si>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</si>
  <si>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</si>
  <si>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</si>
  <si>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</si>
  <si>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</si>
  <si>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</si>
  <si>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</si>
  <si>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</si>
  <si>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</si>
  <si>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</si>
  <si>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</si>
  <si>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</si>
  <si>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</si>
  <si>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</si>
  <si>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</si>
  <si>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</si>
  <si>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</si>
  <si>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</si>
  <si>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</si>
  <si>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</si>
  <si>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</si>
  <si>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</si>
  <si>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</si>
  <si>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</si>
  <si>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</si>
  <si>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</si>
  <si>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</si>
  <si>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</si>
  <si>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</si>
  <si>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</si>
  <si>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</si>
  <si>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</si>
  <si>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</si>
  <si>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</si>
  <si>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</si>
  <si>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</si>
  <si>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</si>
  <si>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</si>
  <si>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</si>
  <si>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</si>
  <si>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</si>
  <si>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</si>
  <si>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</si>
  <si>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</si>
  <si>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</si>
  <si>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</si>
  <si>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</si>
  <si>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</si>
  <si>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</si>
  <si>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</si>
  <si>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</si>
  <si>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</si>
  <si>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</si>
  <si>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</si>
  <si>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</si>
  <si>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</si>
  <si>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</si>
  <si>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</si>
  <si>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</si>
  <si>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</si>
  <si>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</si>
  <si>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</si>
  <si>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</si>
  <si>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</si>
  <si>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</si>
  <si>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</si>
  <si>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</si>
  <si>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</si>
  <si>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</si>
  <si>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</si>
  <si>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</si>
  <si>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</si>
  <si>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</si>
  <si>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</si>
  <si>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</si>
  <si>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</si>
  <si>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</si>
  <si>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</si>
  <si>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</si>
  <si>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</si>
  <si>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</si>
  <si>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</si>
  <si>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</si>
  <si>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</si>
  <si>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</si>
  <si>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</si>
  <si>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</si>
  <si>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</si>
  <si>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</si>
  <si>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</si>
  <si>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</si>
  <si>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</si>
  <si>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</si>
  <si>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</si>
  <si>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</si>
  <si>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</si>
  <si>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</si>
  <si>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</si>
  <si>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</si>
  <si>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</si>
  <si>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</si>
  <si>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</si>
  <si>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</si>
  <si>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</si>
  <si>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</si>
  <si>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</si>
  <si>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</si>
  <si>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</si>
  <si>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</si>
  <si>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</si>
  <si>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</si>
  <si>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</si>
  <si>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</si>
  <si>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</si>
  <si>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</si>
  <si>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</si>
  <si>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</si>
  <si>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</si>
  <si>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</si>
  <si>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</si>
  <si>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</si>
  <si>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</si>
  <si>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</si>
  <si>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</si>
  <si>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</si>
  <si>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</si>
  <si>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</si>
  <si>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</si>
  <si>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</si>
  <si>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</si>
  <si>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</si>
  <si>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</si>
  <si>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</si>
  <si>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</si>
  <si>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</si>
  <si>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</si>
  <si>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</si>
  <si>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</si>
  <si>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</si>
  <si>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</si>
  <si>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</si>
  <si>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</si>
  <si>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</si>
  <si>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</si>
  <si>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</si>
  <si>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</si>
  <si>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</si>
  <si>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</si>
  <si>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</si>
  <si>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</si>
  <si>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</si>
  <si>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</si>
  <si>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</si>
  <si>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</si>
  <si>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</si>
  <si>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</si>
  <si>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</si>
  <si>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</si>
  <si>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</si>
  <si>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</si>
  <si>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</si>
  <si>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</si>
  <si>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</si>
  <si>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</si>
  <si>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</si>
  <si>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</si>
  <si>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</si>
  <si>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</si>
  <si>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</si>
  <si>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</si>
  <si>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</si>
  <si>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</si>
  <si>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</si>
  <si>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</si>
  <si>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</si>
  <si>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</si>
  <si>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</si>
  <si>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</si>
  <si>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</si>
  <si>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</si>
  <si>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</si>
  <si>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</si>
  <si>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</si>
  <si>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</si>
  <si>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</si>
  <si>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</si>
  <si>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</si>
  <si>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</si>
  <si>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</si>
  <si>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</si>
  <si>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</si>
  <si>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</si>
  <si>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</si>
  <si>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</si>
  <si>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</si>
  <si>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</si>
  <si>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</si>
  <si>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</si>
  <si>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</si>
  <si>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</si>
  <si>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</si>
  <si>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</si>
  <si>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</si>
  <si>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</si>
  <si>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</si>
  <si>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</si>
  <si>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</si>
  <si>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</si>
  <si>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</si>
  <si>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</si>
  <si>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</si>
  <si>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</si>
  <si>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</si>
  <si>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</si>
  <si>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</si>
  <si>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</si>
  <si>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</si>
  <si>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</si>
  <si>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</si>
  <si>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</si>
  <si>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</si>
  <si>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</si>
  <si>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</si>
  <si>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</si>
  <si>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</si>
  <si>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</si>
  <si>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</si>
  <si>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</si>
  <si>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</si>
  <si>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</si>
  <si>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</si>
  <si>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</si>
  <si>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</si>
  <si>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</si>
  <si>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</si>
  <si>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</si>
  <si>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</si>
  <si>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</si>
  <si>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</si>
  <si>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</si>
  <si>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</si>
  <si>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</si>
  <si>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</si>
  <si>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</si>
  <si>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</si>
  <si>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</si>
  <si>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</si>
  <si>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</si>
  <si>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</si>
  <si>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</si>
  <si>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</si>
  <si>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</si>
  <si>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</si>
  <si>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</si>
  <si>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</si>
  <si>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</si>
  <si>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</si>
  <si>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</si>
  <si>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</si>
  <si>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</si>
  <si>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</si>
  <si>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</si>
  <si>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</si>
  <si>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</si>
  <si>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</si>
  <si>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</si>
  <si>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</si>
  <si>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</si>
  <si>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</si>
  <si>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</si>
  <si>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</si>
  <si>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</si>
  <si>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</si>
  <si>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</si>
  <si>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</si>
  <si>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</si>
  <si>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</si>
  <si>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</si>
  <si>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</si>
  <si>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</si>
  <si>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</si>
  <si>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</si>
  <si>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</si>
  <si>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</si>
  <si>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</si>
  <si>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</si>
  <si>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</si>
  <si>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</si>
  <si>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</si>
  <si>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</si>
  <si>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</si>
  <si>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</si>
  <si>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</si>
  <si>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</si>
  <si>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</si>
  <si>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</si>
  <si>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</si>
  <si>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</si>
  <si>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</si>
  <si>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</si>
  <si>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</si>
  <si>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</si>
  <si>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</si>
  <si>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</si>
  <si>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</si>
  <si>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</si>
  <si>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</si>
  <si>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</si>
  <si>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</si>
  <si>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</si>
  <si>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</si>
  <si>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</si>
  <si>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</si>
  <si>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</si>
  <si>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</si>
  <si>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</si>
  <si>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</si>
  <si>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</si>
  <si>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</si>
  <si>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</si>
  <si>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</si>
  <si>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</si>
  <si>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</si>
  <si>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</si>
  <si>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</si>
  <si>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</si>
  <si>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</si>
  <si>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</si>
  <si>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</si>
  <si>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</si>
  <si>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</si>
  <si>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</si>
  <si>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</si>
  <si>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</si>
  <si>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</si>
  <si>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</si>
  <si>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</si>
  <si>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</si>
  <si>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</si>
  <si>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</si>
  <si>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</si>
  <si>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</si>
  <si>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</si>
  <si>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</si>
  <si>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</si>
  <si>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</si>
  <si>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</si>
  <si>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</si>
  <si>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</si>
  <si>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</si>
  <si>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</si>
  <si>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</si>
  <si>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</si>
  <si>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</si>
  <si>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</si>
  <si>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</si>
  <si>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</si>
  <si>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</si>
  <si>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</si>
  <si>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</si>
  <si>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</si>
  <si>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</si>
  <si>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</si>
  <si>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</si>
  <si>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</si>
  <si>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</si>
  <si>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</si>
  <si>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</si>
  <si>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</si>
  <si>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</si>
  <si>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</si>
  <si>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</si>
  <si>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</si>
  <si>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</si>
  <si>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</si>
  <si>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</si>
  <si>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</si>
  <si>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</si>
  <si>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</si>
  <si>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</si>
  <si>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</si>
  <si>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</si>
  <si>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</si>
  <si>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</si>
  <si>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</si>
  <si>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</si>
  <si>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</si>
  <si>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</si>
  <si>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</si>
  <si>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</si>
  <si>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</si>
  <si>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</si>
  <si>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</si>
  <si>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</si>
  <si>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</si>
  <si>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</si>
  <si>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</si>
  <si>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</si>
  <si>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</si>
  <si>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</si>
  <si>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</si>
  <si>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</si>
  <si>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</si>
  <si>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</si>
  <si>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</si>
  <si>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</si>
  <si>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</si>
  <si>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</si>
  <si>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</si>
  <si>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</si>
  <si>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</si>
  <si>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</si>
  <si>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</si>
  <si>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</si>
  <si>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</si>
  <si>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</si>
  <si>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</si>
  <si>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</si>
  <si>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</si>
  <si>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</si>
  <si>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</si>
  <si>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</si>
  <si>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</si>
  <si>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</si>
  <si>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</si>
  <si>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</si>
  <si>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</si>
  <si>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</si>
  <si>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</si>
  <si>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</si>
  <si>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</si>
  <si>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</si>
  <si>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</si>
  <si>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</si>
  <si>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</si>
  <si>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</si>
  <si>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</si>
  <si>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</si>
  <si>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</si>
  <si>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</si>
  <si>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</si>
  <si>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</si>
  <si>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</si>
  <si>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</si>
  <si>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</si>
  <si>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</si>
  <si>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</si>
  <si>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</si>
  <si>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</si>
  <si>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</si>
  <si>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</si>
  <si>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</si>
  <si>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</si>
  <si>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</si>
  <si>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</si>
  <si>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</si>
  <si>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</si>
  <si>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</si>
  <si>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</si>
  <si>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</si>
  <si>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</si>
  <si>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</si>
  <si>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</si>
  <si>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</si>
  <si>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</si>
  <si>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</si>
  <si>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</si>
  <si>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</si>
  <si>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</si>
  <si>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</si>
  <si>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</si>
  <si>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</si>
  <si>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</si>
  <si>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</si>
  <si>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</si>
  <si>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</si>
  <si>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</si>
  <si>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</si>
  <si>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</si>
  <si>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</si>
  <si>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</si>
  <si>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</si>
  <si>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</si>
  <si>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</si>
  <si>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</si>
  <si>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</si>
  <si>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</si>
  <si>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</si>
  <si>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</si>
  <si>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</si>
  <si>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</si>
  <si>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</si>
  <si>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</si>
  <si>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</si>
  <si>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</si>
  <si>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</si>
  <si>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</si>
  <si>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</si>
  <si>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</si>
  <si>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</si>
  <si>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</si>
  <si>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</si>
  <si>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</si>
  <si>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</si>
  <si>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</si>
  <si>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</si>
  <si>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</si>
  <si>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</si>
  <si>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</si>
  <si>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</si>
  <si>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</si>
  <si>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</si>
  <si>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</si>
  <si>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</si>
  <si>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</si>
  <si>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</si>
  <si>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</si>
  <si>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</si>
  <si>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</si>
  <si>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</si>
  <si>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</si>
  <si>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</si>
  <si>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</si>
  <si>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</si>
  <si>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</si>
  <si>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</si>
  <si>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</si>
  <si>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</si>
  <si>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</si>
  <si>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</si>
  <si>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</si>
  <si>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</si>
  <si>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</si>
  <si>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</si>
  <si>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</si>
  <si>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</si>
  <si>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</si>
  <si>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</si>
  <si>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</si>
  <si>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</si>
  <si>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</si>
  <si>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</si>
  <si>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</si>
  <si>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</si>
  <si>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</si>
  <si>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</si>
  <si>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</si>
  <si>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</si>
  <si>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</si>
  <si>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</si>
  <si>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</si>
  <si>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</si>
  <si>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</si>
  <si>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</si>
  <si>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</si>
  <si>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</si>
  <si>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</si>
  <si>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</si>
  <si>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</si>
  <si>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</si>
  <si>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</si>
  <si>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</si>
  <si>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</si>
  <si>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</si>
  <si>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</si>
  <si>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</si>
  <si>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</si>
  <si>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</si>
  <si>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</si>
  <si>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</si>
  <si>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</si>
  <si>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</si>
  <si>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</si>
  <si>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</si>
  <si>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</si>
  <si>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</si>
  <si>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</si>
  <si>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</si>
  <si>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</si>
  <si>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</si>
  <si>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</si>
  <si>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</si>
  <si>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</si>
  <si>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</si>
  <si>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</si>
  <si>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</si>
  <si>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</si>
  <si>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</si>
  <si>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</si>
  <si>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</si>
  <si>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</si>
  <si>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</si>
  <si>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</si>
  <si>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</si>
  <si>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</si>
  <si>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</si>
  <si>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</si>
  <si>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</si>
  <si>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</si>
  <si>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</si>
  <si>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</si>
  <si>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</si>
  <si>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</si>
  <si>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</si>
  <si>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</si>
  <si>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</si>
  <si>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</si>
  <si>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</si>
  <si>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</si>
  <si>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</si>
  <si>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</si>
  <si>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</si>
  <si>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</si>
  <si>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</si>
  <si>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</si>
  <si>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</si>
  <si>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</si>
  <si>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</si>
  <si>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</si>
  <si>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</si>
  <si>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</si>
  <si>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</si>
  <si>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</si>
  <si>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</si>
  <si>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</si>
  <si>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</si>
  <si>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</si>
  <si>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</si>
  <si>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</si>
  <si>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</si>
  <si>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</si>
  <si>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</si>
  <si>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</si>
  <si>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</si>
  <si>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</si>
  <si>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</si>
  <si>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</si>
  <si>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</si>
  <si>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</si>
  <si>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</si>
  <si>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</si>
  <si>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</si>
  <si>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</si>
  <si>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</si>
  <si>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</si>
  <si>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</si>
  <si>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</si>
  <si>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</si>
  <si>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</si>
  <si>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</si>
  <si>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</si>
  <si>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</si>
  <si>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</si>
  <si>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</si>
  <si>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</si>
  <si>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</si>
  <si>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</si>
  <si>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</si>
  <si>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</si>
  <si>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</si>
  <si>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</si>
  <si>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</si>
  <si>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</si>
  <si>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</si>
  <si>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</si>
  <si>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</si>
  <si>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</si>
  <si>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</si>
  <si>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</si>
  <si>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</si>
  <si>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</si>
  <si>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</si>
  <si>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</si>
  <si>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</si>
  <si>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</si>
  <si>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</si>
  <si>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</si>
  <si>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</si>
  <si>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</si>
  <si>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</si>
  <si>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</si>
  <si>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</si>
  <si>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</si>
  <si>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</si>
  <si>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</si>
  <si>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</si>
  <si>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</si>
  <si>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</si>
  <si>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</si>
  <si>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</si>
  <si>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</si>
  <si>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</si>
  <si>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</si>
  <si>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</si>
  <si>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</si>
  <si>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</si>
  <si>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</si>
  <si>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</si>
  <si>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</si>
  <si>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</si>
  <si>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</si>
  <si>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</si>
  <si>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</si>
  <si>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</si>
  <si>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</si>
  <si>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</si>
  <si>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</si>
  <si>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</si>
  <si>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</si>
  <si>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</si>
  <si>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</si>
  <si>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</si>
  <si>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</si>
  <si>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</si>
  <si>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</si>
  <si>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</si>
  <si>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</si>
  <si>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</si>
  <si>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</si>
  <si>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</si>
  <si>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</si>
  <si>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</si>
  <si>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</si>
  <si>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</si>
  <si>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</si>
  <si>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</si>
  <si>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</si>
  <si>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</si>
  <si>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</si>
  <si>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</si>
  <si>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</si>
  <si>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</si>
  <si>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</si>
  <si>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</si>
  <si>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</si>
  <si>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</si>
  <si>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</si>
  <si>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</si>
  <si>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</si>
  <si>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</si>
  <si>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</si>
  <si>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</si>
  <si>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</si>
  <si>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</si>
  <si>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</si>
  <si>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</si>
  <si>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</si>
  <si>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</si>
  <si>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</si>
  <si>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</si>
  <si>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</si>
  <si>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</si>
  <si>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</si>
  <si>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</si>
  <si>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</si>
  <si>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</si>
  <si>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</si>
  <si>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</si>
  <si>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</si>
  <si>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</si>
  <si>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</si>
  <si>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</si>
  <si>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</si>
  <si>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</si>
  <si>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</si>
  <si>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</si>
  <si>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</si>
  <si>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</si>
  <si>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</si>
  <si>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</si>
  <si>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</si>
  <si>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</si>
  <si>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</si>
  <si>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</si>
  <si>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</si>
  <si>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</si>
  <si>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</si>
  <si>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</si>
  <si>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</si>
  <si>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</si>
  <si>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</si>
  <si>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</si>
  <si>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</si>
  <si>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</si>
  <si>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</si>
  <si>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</si>
  <si>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</si>
  <si>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</si>
  <si>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</si>
  <si>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</si>
  <si>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</si>
  <si>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</si>
  <si>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</si>
  <si>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</si>
  <si>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</si>
  <si>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</si>
  <si>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</si>
  <si>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</si>
  <si>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</si>
  <si>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</si>
  <si>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</si>
  <si>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</si>
  <si>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</si>
  <si>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</si>
  <si>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</si>
  <si>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</si>
  <si>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</si>
  <si>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</si>
  <si>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</si>
  <si>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</si>
  <si>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</si>
  <si>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</si>
  <si>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</si>
  <si>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</si>
  <si>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</si>
  <si>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</si>
  <si>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</si>
  <si>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</si>
  <si>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</si>
  <si>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</si>
  <si>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</si>
  <si>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</si>
  <si>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</si>
  <si>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</si>
  <si>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</si>
  <si>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</si>
  <si>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</si>
  <si>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</si>
  <si>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</si>
  <si>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</si>
  <si>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</si>
  <si>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</si>
  <si>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</si>
  <si>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</si>
  <si>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</si>
  <si>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</si>
  <si>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</si>
  <si>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</si>
  <si>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</si>
  <si>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</si>
  <si>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</si>
  <si>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</si>
  <si>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</si>
  <si>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</si>
  <si>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</si>
  <si>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</si>
  <si>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</si>
  <si>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</si>
  <si>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</si>
  <si>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</si>
  <si>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</si>
  <si>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</si>
  <si>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</si>
  <si>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</si>
  <si>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</si>
  <si>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</si>
  <si>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</si>
  <si>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</si>
  <si>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</si>
  <si>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</si>
  <si>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</si>
  <si>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</si>
  <si>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</si>
  <si>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</si>
  <si>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</si>
  <si>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</si>
  <si>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</si>
  <si>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</si>
  <si>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</si>
  <si>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</si>
  <si>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</si>
  <si>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</si>
  <si>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</si>
  <si>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</si>
  <si>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</si>
  <si>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</si>
  <si>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</si>
  <si>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</si>
  <si>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</si>
  <si>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</si>
  <si>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</si>
  <si>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</si>
  <si>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</si>
  <si>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</si>
  <si>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</si>
  <si>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</si>
  <si>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</si>
  <si>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</si>
  <si>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</si>
  <si>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</si>
  <si>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</si>
  <si>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</si>
  <si>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</si>
  <si>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</si>
  <si>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</si>
  <si>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</si>
  <si>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</si>
  <si>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</si>
  <si>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</si>
  <si>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</si>
  <si>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</si>
  <si>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</si>
  <si>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</si>
  <si>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</si>
  <si>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</si>
  <si>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</si>
  <si>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</si>
  <si>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</si>
  <si>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</si>
  <si>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</si>
  <si>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</si>
  <si>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</si>
  <si>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</si>
  <si>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</si>
  <si>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</si>
  <si>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</si>
  <si>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</si>
  <si>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</si>
  <si>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</si>
  <si>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</si>
  <si>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</si>
  <si>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</si>
  <si>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</si>
  <si>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</si>
  <si>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</si>
  <si>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</si>
  <si>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</si>
  <si>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</si>
  <si>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</si>
  <si>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</si>
  <si>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</si>
  <si>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</si>
  <si>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</si>
  <si>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</si>
  <si>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</si>
  <si>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</si>
  <si>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</si>
  <si>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</si>
  <si>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</si>
  <si>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</si>
  <si>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</si>
  <si>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</si>
  <si>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</si>
  <si>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</si>
  <si>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</si>
  <si>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</si>
  <si>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</si>
  <si>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</si>
  <si>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</si>
  <si>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</si>
  <si>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</si>
  <si>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</si>
  <si>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</si>
  <si>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</si>
  <si>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</si>
  <si>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</si>
  <si>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</si>
  <si>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</si>
  <si>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</si>
  <si>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</si>
  <si>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</si>
  <si>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</si>
  <si>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</si>
  <si>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</si>
  <si>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</si>
  <si>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</si>
  <si>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</si>
  <si>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</si>
  <si>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</si>
  <si>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</si>
  <si>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</si>
  <si>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</si>
  <si>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</si>
  <si>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</si>
  <si>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</si>
  <si>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</si>
  <si>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</si>
  <si>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</si>
  <si>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</si>
  <si>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</si>
  <si>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</si>
  <si>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</si>
  <si>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</si>
  <si>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</si>
  <si>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</si>
  <si>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</si>
  <si>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</si>
  <si>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</si>
  <si>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</si>
  <si>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</si>
  <si>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</si>
  <si>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</si>
  <si>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</si>
  <si>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</si>
  <si>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</si>
  <si>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</si>
  <si>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</si>
  <si>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</si>
  <si>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</si>
  <si>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</si>
  <si>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</si>
  <si>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</si>
  <si>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</si>
  <si>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</si>
  <si>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</si>
  <si>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</si>
  <si>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</si>
  <si>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</si>
  <si>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</si>
  <si>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</si>
  <si>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</si>
  <si>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</si>
  <si>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</si>
  <si>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</si>
  <si>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</si>
  <si>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</si>
  <si>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</si>
  <si>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</si>
  <si>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</si>
  <si>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</si>
  <si>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</si>
  <si>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</si>
  <si>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</si>
  <si>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</si>
  <si>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</si>
  <si>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</si>
  <si>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</si>
  <si>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</si>
  <si>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</si>
  <si>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</si>
  <si>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</si>
  <si>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</si>
  <si>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</si>
  <si>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</si>
  <si>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</si>
  <si>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</si>
  <si>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</si>
  <si>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</si>
  <si>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</si>
  <si>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</si>
  <si>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</si>
  <si>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</si>
  <si>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</si>
  <si>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</si>
  <si>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</si>
  <si>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</si>
  <si>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</si>
  <si>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</si>
  <si>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</si>
  <si>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</si>
  <si>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</si>
  <si>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</si>
  <si>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</si>
  <si>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</si>
  <si>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</si>
  <si>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</si>
  <si>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</si>
  <si>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</si>
  <si>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</si>
  <si>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</si>
  <si>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</si>
  <si>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</si>
  <si>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</si>
  <si>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</si>
  <si>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</si>
  <si>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</si>
  <si>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</si>
  <si>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</si>
  <si>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</si>
  <si>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</si>
  <si>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</si>
  <si>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</si>
  <si>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</si>
  <si>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</si>
  <si>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</si>
  <si>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</si>
  <si>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</si>
  <si>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</si>
  <si>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</si>
  <si>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</si>
  <si>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</si>
  <si>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</si>
  <si>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</si>
  <si>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</si>
  <si>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</si>
  <si>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</si>
  <si>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</si>
  <si>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</si>
  <si>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</si>
  <si>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</si>
  <si>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</si>
  <si>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</si>
  <si>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</si>
  <si>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</si>
  <si>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</si>
  <si>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</si>
  <si>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</si>
  <si>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</si>
  <si>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</si>
  <si>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</si>
  <si>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</si>
  <si>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</si>
  <si>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</si>
  <si>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</si>
  <si>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</si>
  <si>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</si>
  <si>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</si>
  <si>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</si>
  <si>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</si>
  <si>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</si>
  <si>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</si>
  <si>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</si>
  <si>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</si>
  <si>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</si>
  <si>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</si>
  <si>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</si>
  <si>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</si>
  <si>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</si>
  <si>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</si>
  <si>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</si>
  <si>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</si>
  <si>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</si>
  <si>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</si>
  <si>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</si>
  <si>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</si>
  <si>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</si>
  <si>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</si>
  <si>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</si>
  <si>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</si>
  <si>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</si>
  <si>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</si>
  <si>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</si>
  <si>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</si>
  <si>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</si>
  <si>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</si>
  <si>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</si>
  <si>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</si>
  <si>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</si>
  <si>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</si>
  <si>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</si>
  <si>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</si>
  <si>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</si>
  <si>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</si>
  <si>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</si>
  <si>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</si>
  <si>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</si>
  <si>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</si>
  <si>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</si>
  <si>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</si>
  <si>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</si>
  <si>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</si>
  <si>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</si>
  <si>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</si>
  <si>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</si>
  <si>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</si>
  <si>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</si>
  <si>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</si>
  <si>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</si>
  <si>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</si>
  <si>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</si>
  <si>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</si>
  <si>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</si>
  <si>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</si>
  <si>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</si>
  <si>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</si>
  <si>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</si>
  <si>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</si>
  <si>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</si>
  <si>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</si>
  <si>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</si>
  <si>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</si>
  <si>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</si>
  <si>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</si>
  <si>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</si>
  <si>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</si>
  <si>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</si>
  <si>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</si>
  <si>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</si>
  <si>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</si>
  <si>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</si>
  <si>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</si>
  <si>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</si>
  <si>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</si>
  <si>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</si>
  <si>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</si>
  <si>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</si>
  <si>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</si>
  <si>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</si>
  <si>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</si>
  <si>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</si>
  <si>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</si>
  <si>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</si>
  <si>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</si>
  <si>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</si>
  <si>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</si>
  <si>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</si>
  <si>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</si>
  <si>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</si>
  <si>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</si>
  <si>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</si>
  <si>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</si>
  <si>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</si>
  <si>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</si>
  <si>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</si>
  <si>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</si>
  <si>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</si>
  <si>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</si>
  <si>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</si>
  <si>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</si>
  <si>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</si>
  <si>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</si>
  <si>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</si>
  <si>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</si>
  <si>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</si>
  <si>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</si>
  <si>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</si>
  <si>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</si>
  <si>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</si>
  <si>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</si>
  <si>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</si>
  <si>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</si>
  <si>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</si>
  <si>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</si>
  <si>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</si>
  <si>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</si>
  <si>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</si>
  <si>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</si>
  <si>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</si>
  <si>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</si>
  <si>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</si>
  <si>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</si>
  <si>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</si>
  <si>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</si>
  <si>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</si>
  <si>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</si>
  <si>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</si>
  <si>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</si>
  <si>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</si>
  <si>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</si>
  <si>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</si>
  <si>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</si>
  <si>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</si>
  <si>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</si>
  <si>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</si>
  <si>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</si>
  <si>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</si>
  <si>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</si>
  <si>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</si>
  <si>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</si>
  <si>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</si>
  <si>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</si>
  <si>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</si>
  <si>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</si>
  <si>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</si>
  <si>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</si>
  <si>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</si>
  <si>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</si>
  <si>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</si>
  <si>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</si>
  <si>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</si>
  <si>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</si>
  <si>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</si>
  <si>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</si>
  <si>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</si>
  <si>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</si>
  <si>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</si>
  <si>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</si>
  <si>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</si>
  <si>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</si>
  <si>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</si>
  <si>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</si>
  <si>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</si>
  <si>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</si>
  <si>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</si>
  <si>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</si>
  <si>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</si>
  <si>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</si>
  <si>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</si>
  <si>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</si>
  <si>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</si>
  <si>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</si>
  <si>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</si>
  <si>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</si>
  <si>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</si>
  <si>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</si>
  <si>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</si>
  <si>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</si>
  <si>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</si>
  <si>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</si>
  <si>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</si>
  <si>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</si>
  <si>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</si>
  <si>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</si>
  <si>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</si>
  <si>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</si>
  <si>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</si>
  <si>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</si>
  <si>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</si>
  <si>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</si>
  <si>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</si>
  <si>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</si>
  <si>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</si>
  <si>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</si>
  <si>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</si>
  <si>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</si>
  <si>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</si>
  <si>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</si>
  <si>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</si>
  <si>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</si>
  <si>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</si>
  <si>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</si>
  <si>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</si>
  <si>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</si>
  <si>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</si>
  <si>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</si>
  <si>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</si>
  <si>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</si>
  <si>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</si>
  <si>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</si>
  <si>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</si>
  <si>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</si>
  <si>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</si>
  <si>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</si>
  <si>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</si>
  <si>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</si>
  <si>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</si>
  <si>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</si>
  <si>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</si>
  <si>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</si>
  <si>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</si>
  <si>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</si>
  <si>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</si>
  <si>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</si>
  <si>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</si>
  <si>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</si>
  <si>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</si>
  <si>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</si>
  <si>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</si>
  <si>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</si>
  <si>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</si>
  <si>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</si>
  <si>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</si>
  <si>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</si>
  <si>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</si>
  <si>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</si>
  <si>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</si>
  <si>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</si>
  <si>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</si>
  <si>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</si>
  <si>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</si>
  <si>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</si>
  <si>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</si>
  <si>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</si>
  <si>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</si>
  <si>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</si>
  <si>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</si>
  <si>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</si>
  <si>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</si>
  <si>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</si>
  <si>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</si>
  <si>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</si>
  <si>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</si>
  <si>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</si>
  <si>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</si>
  <si>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</si>
  <si>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</si>
  <si>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</si>
  <si>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</si>
  <si>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</si>
  <si>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</si>
  <si>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</si>
  <si>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</si>
  <si>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</si>
  <si>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</si>
  <si>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</si>
  <si>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</si>
  <si>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</si>
  <si>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</si>
  <si>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</si>
  <si>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</si>
  <si>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</si>
  <si>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</si>
  <si>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</si>
  <si>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</si>
  <si>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</si>
  <si>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</si>
  <si>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</si>
  <si>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</si>
  <si>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</si>
  <si>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</si>
  <si>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</si>
  <si>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</si>
  <si>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</si>
  <si>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</si>
  <si>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</si>
  <si>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</si>
  <si>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</si>
  <si>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</si>
  <si>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</si>
  <si>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</si>
  <si>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</si>
  <si>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</si>
  <si>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</si>
  <si>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</si>
  <si>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</si>
  <si>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</si>
  <si>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</si>
  <si>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</si>
  <si>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</si>
  <si>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</si>
  <si>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</si>
  <si>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</si>
  <si>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</si>
  <si>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</si>
  <si>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</si>
  <si>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</si>
  <si>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</si>
  <si>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</si>
  <si>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</si>
  <si>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</si>
  <si>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</si>
  <si>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</si>
  <si>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</si>
  <si>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</si>
  <si>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</si>
  <si>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</si>
  <si>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</si>
  <si>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</si>
  <si>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</si>
  <si>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</si>
  <si>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</si>
  <si>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</si>
  <si>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</si>
  <si>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</si>
  <si>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</si>
  <si>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</si>
  <si>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</si>
  <si>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</si>
  <si>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</si>
  <si>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</si>
  <si>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</si>
  <si>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</si>
  <si>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</si>
  <si>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</si>
  <si>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</si>
  <si>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</si>
  <si>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</si>
  <si>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</si>
  <si>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</si>
  <si>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</si>
  <si>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</si>
  <si>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</si>
  <si>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</si>
  <si>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</si>
  <si>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</si>
  <si>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</si>
  <si>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</si>
  <si>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</si>
  <si>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</si>
  <si>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</si>
  <si>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</si>
  <si>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</si>
  <si>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</si>
  <si>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</si>
  <si>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</si>
  <si>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</si>
  <si>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</si>
  <si>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</si>
  <si>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</si>
  <si>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</si>
  <si>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</si>
  <si>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</si>
  <si>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</si>
  <si>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</si>
  <si>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</si>
  <si>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</si>
  <si>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</si>
  <si>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</si>
  <si>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</si>
  <si>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</si>
  <si>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</si>
  <si>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</si>
  <si>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</si>
  <si>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</si>
  <si>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</si>
  <si>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</si>
  <si>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</si>
  <si>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</si>
  <si>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</si>
  <si>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</si>
  <si>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</si>
  <si>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</si>
  <si>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</si>
  <si>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</si>
  <si>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</si>
  <si>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</si>
  <si>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</si>
  <si>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</si>
  <si>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</si>
  <si>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</si>
  <si>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</si>
  <si>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</si>
  <si>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</si>
  <si>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</si>
  <si>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</si>
  <si>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</si>
  <si>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</si>
  <si>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</si>
  <si>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</si>
  <si>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</si>
  <si>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</si>
  <si>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</si>
  <si>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</si>
  <si>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</si>
  <si>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</si>
  <si>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</si>
  <si>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</si>
  <si>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</si>
  <si>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</si>
  <si>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</si>
  <si>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</si>
  <si>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</si>
  <si>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</si>
  <si>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</si>
  <si>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</si>
  <si>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</si>
  <si>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</si>
  <si>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</si>
  <si>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</si>
  <si>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</si>
  <si>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</si>
  <si>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</si>
  <si>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</si>
  <si>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</si>
  <si>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</si>
  <si>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</si>
  <si>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</si>
  <si>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</si>
  <si>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</si>
  <si>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</si>
  <si>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</si>
  <si>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</si>
  <si>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</si>
  <si>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</si>
  <si>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</si>
  <si>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</si>
  <si>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</si>
  <si>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</si>
  <si>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</si>
  <si>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</si>
  <si>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</si>
  <si>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</si>
  <si>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</si>
  <si>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</si>
  <si>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</si>
  <si>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</si>
  <si>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</si>
  <si>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</si>
  <si>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</si>
  <si>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</si>
  <si>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</si>
  <si>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</si>
  <si>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</si>
  <si>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</si>
  <si>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</si>
  <si>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</si>
  <si>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</si>
  <si>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</si>
  <si>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</si>
  <si>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</si>
  <si>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</si>
  <si>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</si>
  <si>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</si>
  <si>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</si>
  <si>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</si>
  <si>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</si>
  <si>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</si>
  <si>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</si>
  <si>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</si>
  <si>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</si>
  <si>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</si>
  <si>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</si>
  <si>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</si>
  <si>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</si>
  <si>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</si>
  <si>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</si>
  <si>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</si>
  <si>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</si>
  <si>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</si>
  <si>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</si>
  <si>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</si>
  <si>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</si>
  <si>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</si>
  <si>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</si>
  <si>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</si>
  <si>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</si>
  <si>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</si>
  <si>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</si>
  <si>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</si>
  <si>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</si>
  <si>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</si>
  <si>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</si>
  <si>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</si>
  <si>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</si>
  <si>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</si>
  <si>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</si>
  <si>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</si>
  <si>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</si>
  <si>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</si>
  <si>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</si>
  <si>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</si>
  <si>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</si>
  <si>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</si>
  <si>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</si>
  <si>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</si>
  <si>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</si>
  <si>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</si>
  <si>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</si>
  <si>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</si>
  <si>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</si>
  <si>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</si>
  <si>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</si>
  <si>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</si>
  <si>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</si>
  <si>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</si>
  <si>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</si>
  <si>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</si>
  <si>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</si>
  <si>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</si>
  <si>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</si>
  <si>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</si>
  <si>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</si>
  <si>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</si>
  <si>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</si>
  <si>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</si>
  <si>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</si>
  <si>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</si>
  <si>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</si>
  <si>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</si>
  <si>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</si>
  <si>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</si>
  <si>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</si>
  <si>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</si>
  <si>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</si>
  <si>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</si>
  <si>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</si>
  <si>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</si>
  <si>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</si>
  <si>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</si>
  <si>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</si>
  <si>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</si>
  <si>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</si>
  <si>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</si>
  <si>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</si>
  <si>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</si>
  <si>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</si>
  <si>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</si>
  <si>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</si>
  <si>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</si>
  <si>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</si>
  <si>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</si>
  <si>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</si>
  <si>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</si>
  <si>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</si>
  <si>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</si>
  <si>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</si>
  <si>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</si>
  <si>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</si>
  <si>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</si>
  <si>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</si>
  <si>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</si>
  <si>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</si>
  <si>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</si>
  <si>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</si>
  <si>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</si>
  <si>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</si>
  <si>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</si>
  <si>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</si>
  <si>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</si>
  <si>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</si>
  <si>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</si>
  <si>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</si>
  <si>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</si>
  <si>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</si>
  <si>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</si>
  <si>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</si>
  <si>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</si>
  <si>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</si>
  <si>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</si>
  <si>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</si>
  <si>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</si>
  <si>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</si>
  <si>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</si>
  <si>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</si>
  <si>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</si>
  <si>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</si>
  <si>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</si>
  <si>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</si>
  <si>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</si>
  <si>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</si>
  <si>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</si>
  <si>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</si>
  <si>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</si>
  <si>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</si>
  <si>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</si>
  <si>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</si>
  <si>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</si>
  <si>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</si>
  <si>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</si>
  <si>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</si>
  <si>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</si>
  <si>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</si>
  <si>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</si>
  <si>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</si>
  <si>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</si>
  <si>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</si>
  <si>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</si>
  <si>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</si>
  <si>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</si>
  <si>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</si>
  <si>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</si>
  <si>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</si>
  <si>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</si>
  <si>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</si>
  <si>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</si>
  <si>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</si>
  <si>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</si>
  <si>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</si>
  <si>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</si>
  <si>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</si>
  <si>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</si>
  <si>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</si>
  <si>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</si>
  <si>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</si>
  <si>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</si>
  <si>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</si>
  <si>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</si>
  <si>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</si>
  <si>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</si>
  <si>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</si>
  <si>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</si>
  <si>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</si>
  <si>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</si>
  <si>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</si>
  <si>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</si>
  <si>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</si>
  <si>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</si>
  <si>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</si>
  <si>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</si>
  <si>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</si>
  <si>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</si>
  <si>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</si>
  <si>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</si>
  <si>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</si>
  <si>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</si>
  <si>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</si>
  <si>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</si>
  <si>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</si>
  <si>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</si>
  <si>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</si>
  <si>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</si>
  <si>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</si>
  <si>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</si>
  <si>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</si>
  <si>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</si>
  <si>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</si>
  <si>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</si>
  <si>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</si>
  <si>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</si>
  <si>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</si>
  <si>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</si>
  <si>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</si>
  <si>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</si>
  <si>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</si>
  <si>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</si>
  <si>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</si>
  <si>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</si>
  <si>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</si>
  <si>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</si>
  <si>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</si>
  <si>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</si>
  <si>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</si>
  <si>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</si>
  <si>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</si>
  <si>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</si>
  <si>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</si>
  <si>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</si>
  <si>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</si>
  <si>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</si>
  <si>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</si>
  <si>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</si>
  <si>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</si>
  <si>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</si>
  <si>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</si>
  <si>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</si>
  <si>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</si>
  <si>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</si>
  <si>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</si>
  <si>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</si>
  <si>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</si>
  <si>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</si>
  <si>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</si>
  <si>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</si>
  <si>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</si>
  <si>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</si>
  <si>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</si>
  <si>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</si>
  <si>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</si>
  <si>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</si>
  <si>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</si>
  <si>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</si>
  <si>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</si>
  <si>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</si>
  <si>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</si>
  <si>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</si>
  <si>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</si>
  <si>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</si>
  <si>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</si>
  <si>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</si>
  <si>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</si>
  <si>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</si>
  <si>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</si>
  <si>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</si>
  <si>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</si>
  <si>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</si>
  <si>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</si>
  <si>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</si>
  <si>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</si>
  <si>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</si>
  <si>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</si>
  <si>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</si>
  <si>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</si>
  <si>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</si>
  <si>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</si>
  <si>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</si>
  <si>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</si>
  <si>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</si>
  <si>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</si>
  <si>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</si>
  <si>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</si>
  <si>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</si>
  <si>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</si>
  <si>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</si>
  <si>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</si>
  <si>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</si>
  <si>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</si>
  <si>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</si>
  <si>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</si>
  <si>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</si>
  <si>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</si>
  <si>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</si>
  <si>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</si>
  <si>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</si>
  <si>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</si>
  <si>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</si>
  <si>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</si>
  <si>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</si>
  <si>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</si>
  <si>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</si>
  <si>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</si>
  <si>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</si>
  <si>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</si>
  <si>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</si>
  <si>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</si>
  <si>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</si>
  <si>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</si>
  <si>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</si>
  <si>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</si>
  <si>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</si>
  <si>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</si>
  <si>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</si>
  <si>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</si>
  <si>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</si>
  <si>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</si>
  <si>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</si>
  <si>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</si>
  <si>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</si>
  <si>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</si>
  <si>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</si>
  <si>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</si>
  <si>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</si>
  <si>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</si>
  <si>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</si>
  <si>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</si>
  <si>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</si>
  <si>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</si>
  <si>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</si>
  <si>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</si>
  <si>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</si>
  <si>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</si>
  <si>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</si>
  <si>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</si>
  <si>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</si>
  <si>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</si>
  <si>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</si>
  <si>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</si>
  <si>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</si>
  <si>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</si>
  <si>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</si>
  <si>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</si>
  <si>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</si>
  <si>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</si>
  <si>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</si>
  <si>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</si>
  <si>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</si>
  <si>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</si>
  <si>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</si>
  <si>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</si>
  <si>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</si>
  <si>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</si>
  <si>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</si>
  <si>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</si>
  <si>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</si>
  <si>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</si>
  <si>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</si>
  <si>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</si>
  <si>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</si>
  <si>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</si>
  <si>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</si>
  <si>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</si>
  <si>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</si>
  <si>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</si>
  <si>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</si>
  <si>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</si>
  <si>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</si>
  <si>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</si>
  <si>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</si>
  <si>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</si>
  <si>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</si>
  <si>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</si>
  <si>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</si>
  <si>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</si>
  <si>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</si>
  <si>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</si>
  <si>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</si>
  <si>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</si>
  <si>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</si>
  <si>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</si>
  <si>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</si>
  <si>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</si>
  <si>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</si>
  <si>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</si>
  <si>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</si>
  <si>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</si>
  <si>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</si>
  <si>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</si>
  <si>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</si>
  <si>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</si>
  <si>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</si>
  <si>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</si>
  <si>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</si>
  <si>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</si>
  <si>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</si>
  <si>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</si>
  <si>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</si>
  <si>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</si>
  <si>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</si>
  <si>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</si>
  <si>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</si>
  <si>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</si>
  <si>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</si>
  <si>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</si>
  <si>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</si>
  <si>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</si>
  <si>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</si>
  <si>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</si>
  <si>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</si>
  <si>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</si>
  <si>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</si>
  <si>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</si>
  <si>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</si>
  <si>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</si>
  <si>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</si>
  <si>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</si>
  <si>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</si>
  <si>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</si>
  <si>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</si>
  <si>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</si>
  <si>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</si>
  <si>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</si>
  <si>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</si>
  <si>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</si>
  <si>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</si>
  <si>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</si>
  <si>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</si>
  <si>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</si>
  <si>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</si>
  <si>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</si>
  <si>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</si>
  <si>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</si>
  <si>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</si>
  <si>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</si>
  <si>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</si>
  <si>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</si>
  <si>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</si>
  <si>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</si>
  <si>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</si>
  <si>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</si>
  <si>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</si>
  <si>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</si>
  <si>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</si>
  <si>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</si>
  <si>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</si>
  <si>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</si>
  <si>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</si>
  <si>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</si>
  <si>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</si>
  <si>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</si>
  <si>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</si>
  <si>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</si>
  <si>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</si>
  <si>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</si>
  <si>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</si>
  <si>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</si>
  <si>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</si>
  <si>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</si>
  <si>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</si>
  <si>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</si>
  <si>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</si>
  <si>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</si>
  <si>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</si>
  <si>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</si>
  <si>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</si>
  <si>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</si>
  <si>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</si>
  <si>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</si>
  <si>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</si>
  <si>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</si>
  <si>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</si>
  <si>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</si>
  <si>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</si>
  <si>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</si>
  <si>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</si>
  <si>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</si>
  <si>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</si>
  <si>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</si>
  <si>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</si>
  <si>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</si>
  <si>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</si>
  <si>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</si>
  <si>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</si>
  <si>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</si>
  <si>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</si>
  <si>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</si>
  <si>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</si>
  <si>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</si>
  <si>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</si>
  <si>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</si>
  <si>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</si>
  <si>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</si>
  <si>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</si>
  <si>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</si>
  <si>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</si>
  <si>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</si>
  <si>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</si>
  <si>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</si>
  <si>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</si>
  <si>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</si>
  <si>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</si>
  <si>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</si>
  <si>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</si>
  <si>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</si>
  <si>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</si>
  <si>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</si>
  <si>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</si>
  <si>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</si>
  <si>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</si>
  <si>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</si>
  <si>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</si>
  <si>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</si>
  <si>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</si>
  <si>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</si>
  <si>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</si>
  <si>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</si>
  <si>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</si>
  <si>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</si>
  <si>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</si>
  <si>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</si>
  <si>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</si>
  <si>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</si>
  <si>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</si>
  <si>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</si>
  <si>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</si>
  <si>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</si>
  <si>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</si>
  <si>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</si>
  <si>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</si>
  <si>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</si>
  <si>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</si>
  <si>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</si>
  <si>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</si>
  <si>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</si>
  <si>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</si>
  <si>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</si>
  <si>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</si>
  <si>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</si>
  <si>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</si>
  <si>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</si>
  <si>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</si>
  <si>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</si>
  <si>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</si>
  <si>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</si>
  <si>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</si>
  <si>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</si>
  <si>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</si>
  <si>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</si>
  <si>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</si>
  <si>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</si>
  <si>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</si>
  <si>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</si>
  <si>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</si>
  <si>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</si>
  <si>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</si>
  <si>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</si>
  <si>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</si>
  <si>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</si>
  <si>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</si>
  <si>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</si>
  <si>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</si>
  <si>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</si>
  <si>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</si>
  <si>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</si>
  <si>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</si>
  <si>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</si>
  <si>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</si>
  <si>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</si>
  <si>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</si>
  <si>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</si>
  <si>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</si>
  <si>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</si>
  <si>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</si>
  <si>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</si>
  <si>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</si>
  <si>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</si>
  <si>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</si>
  <si>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</si>
  <si>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</si>
  <si>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</si>
  <si>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</si>
  <si>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</si>
  <si>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</si>
  <si>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</si>
  <si>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</si>
  <si>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</si>
  <si>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</si>
  <si>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</si>
  <si>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</si>
  <si>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</si>
  <si>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</si>
  <si>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</si>
  <si>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</si>
  <si>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</si>
  <si>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</si>
  <si>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</si>
  <si>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</si>
  <si>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</si>
  <si>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</si>
  <si>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</si>
  <si>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</si>
  <si>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</si>
  <si>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</si>
  <si>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</si>
  <si>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</si>
  <si>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</si>
  <si>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</si>
  <si>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</si>
  <si>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</si>
  <si>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</si>
  <si>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</si>
  <si>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</si>
  <si>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</si>
  <si>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</si>
  <si>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</si>
  <si>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</si>
  <si>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</si>
  <si>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</si>
  <si>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</si>
  <si>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</si>
  <si>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</si>
  <si>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</si>
  <si>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</si>
  <si>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</si>
  <si>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</si>
  <si>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</si>
  <si>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</si>
  <si>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</si>
  <si>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</si>
  <si>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</si>
  <si>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</si>
  <si>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</si>
  <si>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</si>
  <si>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</si>
  <si>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</si>
  <si>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</si>
  <si>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</si>
  <si>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</si>
  <si>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</si>
  <si>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</si>
  <si>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</si>
  <si>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</si>
  <si>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</si>
  <si>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</si>
  <si>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</si>
  <si>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</si>
  <si>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</si>
  <si>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</si>
  <si>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</si>
  <si>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</si>
  <si>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</si>
  <si>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</si>
  <si>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</si>
  <si>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</si>
  <si>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</si>
  <si>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</si>
  <si>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</si>
  <si>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</si>
  <si>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</si>
  <si>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</si>
  <si>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</si>
  <si>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</si>
  <si>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</si>
  <si>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</si>
  <si>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</si>
  <si>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</si>
  <si>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</si>
  <si>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</si>
  <si>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</si>
  <si>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</si>
  <si>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</si>
  <si>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</si>
  <si>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</si>
  <si>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</si>
  <si>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</si>
  <si>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</si>
  <si>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</si>
  <si>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</si>
  <si>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</si>
  <si>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</si>
  <si>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</si>
  <si>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</si>
  <si>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</si>
  <si>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</si>
  <si>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</si>
  <si>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</si>
  <si>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</si>
  <si>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</si>
  <si>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</si>
  <si>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</si>
  <si>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</si>
  <si>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</si>
  <si>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</si>
  <si>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</si>
  <si>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</si>
  <si>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</si>
  <si>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</si>
  <si>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</si>
  <si>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</si>
  <si>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</si>
  <si>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</si>
  <si>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</si>
  <si>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</si>
  <si>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</si>
  <si>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</si>
  <si>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</si>
  <si>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</si>
  <si>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</si>
  <si>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</si>
  <si>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</si>
  <si>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</si>
  <si>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</si>
  <si>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</si>
  <si>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</si>
  <si>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</si>
  <si>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</si>
  <si>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</si>
  <si>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</si>
  <si>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</si>
  <si>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</si>
  <si>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</si>
  <si>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</si>
  <si>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</si>
  <si>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</si>
  <si>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</si>
  <si>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</si>
  <si>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</si>
  <si>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</si>
  <si>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</si>
  <si>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</si>
  <si>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</si>
  <si>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</si>
  <si>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</si>
  <si>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</si>
  <si>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</si>
  <si>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</si>
  <si>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</si>
  <si>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</si>
  <si>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</si>
  <si>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</si>
  <si>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</si>
  <si>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</si>
  <si>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</si>
  <si>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</si>
  <si>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</si>
  <si>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</si>
  <si>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</si>
  <si>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</si>
  <si>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</si>
  <si>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</si>
  <si>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</si>
  <si>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</si>
  <si>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</si>
  <si>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</si>
  <si>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</si>
  <si>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</si>
  <si>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</si>
  <si>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</si>
  <si>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</si>
  <si>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</si>
  <si>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</si>
  <si>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</si>
  <si>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</si>
  <si>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</si>
  <si>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</si>
  <si>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</si>
  <si>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</si>
  <si>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</si>
  <si>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</si>
  <si>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</si>
  <si>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</si>
  <si>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</si>
  <si>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</si>
  <si>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</si>
  <si>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</si>
  <si>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</si>
  <si>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</si>
  <si>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</si>
  <si>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</si>
  <si>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</si>
  <si>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</si>
  <si>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</si>
  <si>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</si>
  <si>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</si>
  <si>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</si>
  <si>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</si>
  <si>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</si>
  <si>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</si>
  <si>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</si>
  <si>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</si>
  <si>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</si>
  <si>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</si>
  <si>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</si>
  <si>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</si>
  <si>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</si>
  <si>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</si>
  <si>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</si>
  <si>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</si>
  <si>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</si>
  <si>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</si>
  <si>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</si>
  <si>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</si>
  <si>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</si>
  <si>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</si>
  <si>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</si>
  <si>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</si>
  <si>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</si>
  <si>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</si>
  <si>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</si>
  <si>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</si>
  <si>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</si>
  <si>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</si>
  <si>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</si>
  <si>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</si>
  <si>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</si>
  <si>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</si>
  <si>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</si>
  <si>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</si>
  <si>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</si>
  <si>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</si>
  <si>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</si>
  <si>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</si>
  <si>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</si>
  <si>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</si>
  <si>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</si>
  <si>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</si>
  <si>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</si>
  <si>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</si>
  <si>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</si>
  <si>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</si>
  <si>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</si>
  <si>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</si>
  <si>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</si>
  <si>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</si>
  <si>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</si>
  <si>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</si>
  <si>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</si>
  <si>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</si>
  <si>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</si>
  <si>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</si>
  <si>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</si>
  <si>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</si>
  <si>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</si>
  <si>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</si>
  <si>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</si>
  <si>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</si>
  <si>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</si>
  <si>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</si>
  <si>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</si>
  <si>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</si>
  <si>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</si>
  <si>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</si>
  <si>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</si>
  <si>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</si>
  <si>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</si>
  <si>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</si>
  <si>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</si>
  <si>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</si>
  <si>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</si>
  <si>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</si>
  <si>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</si>
  <si>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</si>
  <si>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</si>
  <si>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</si>
  <si>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</si>
  <si>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</si>
  <si>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</si>
  <si>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</si>
  <si>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</si>
  <si>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</si>
  <si>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</si>
  <si>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</si>
  <si>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</si>
  <si>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</si>
  <si>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</si>
  <si>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</si>
  <si>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</si>
  <si>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</si>
  <si>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</si>
  <si>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</si>
  <si>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</si>
  <si>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</si>
  <si>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</si>
  <si>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</si>
  <si>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</si>
  <si>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</si>
  <si>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</si>
  <si>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</si>
  <si>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</si>
  <si>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</si>
  <si>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</si>
  <si>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</si>
  <si>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</si>
  <si>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</si>
  <si>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</si>
  <si>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</si>
  <si>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</si>
  <si>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</si>
  <si>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</si>
  <si>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</si>
  <si>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</si>
  <si>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</si>
  <si>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</si>
  <si>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</si>
  <si>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</si>
  <si>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</si>
  <si>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</si>
  <si>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</si>
  <si>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</si>
  <si>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</si>
  <si>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</si>
  <si>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</si>
  <si>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</si>
  <si>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</si>
  <si>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</si>
  <si>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</si>
  <si>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</si>
  <si>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</si>
  <si>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</si>
  <si>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</si>
  <si>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</si>
  <si>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</si>
  <si>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</si>
  <si>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</si>
  <si>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</si>
  <si>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</si>
  <si>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</si>
  <si>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</si>
  <si>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</si>
  <si>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</si>
  <si>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</si>
  <si>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</si>
  <si>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</si>
  <si>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</si>
  <si>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</si>
  <si>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</si>
  <si>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</si>
  <si>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</si>
  <si>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</si>
  <si>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</si>
  <si>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</si>
  <si>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</si>
  <si>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</si>
  <si>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</si>
  <si>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</si>
  <si>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</si>
  <si>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</si>
  <si>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</si>
  <si>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</si>
  <si>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</si>
  <si>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</si>
  <si>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</si>
  <si>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</si>
  <si>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</si>
  <si>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</si>
  <si>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</si>
  <si>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</si>
  <si>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</si>
  <si>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</si>
  <si>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</si>
  <si>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</si>
  <si>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</si>
  <si>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</si>
  <si>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</si>
  <si>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</si>
  <si>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</si>
  <si>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</si>
  <si>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</si>
  <si>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</si>
  <si>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</si>
  <si>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</si>
  <si>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</si>
  <si>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</si>
  <si>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</si>
  <si>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</si>
  <si>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</si>
  <si>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</si>
  <si>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</si>
  <si>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</si>
  <si>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</si>
  <si>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</si>
  <si>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</si>
  <si>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</si>
  <si>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</si>
  <si>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</si>
  <si>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</si>
  <si>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</si>
  <si>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</si>
  <si>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</si>
  <si>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</si>
  <si>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</si>
  <si>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</si>
  <si>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</si>
  <si>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</si>
  <si>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</si>
  <si>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</si>
  <si>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</si>
  <si>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</si>
  <si>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</si>
  <si>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</si>
  <si>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</si>
  <si>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</si>
  <si>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</si>
  <si>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</si>
  <si>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</si>
  <si>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</si>
  <si>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</si>
  <si>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</si>
  <si>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</si>
  <si>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</si>
  <si>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</si>
  <si>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</si>
  <si>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</si>
  <si>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</si>
  <si>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</si>
  <si>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</si>
  <si>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</si>
  <si>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</si>
  <si>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</si>
  <si>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</si>
  <si>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</si>
  <si>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</si>
  <si>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</si>
  <si>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</si>
  <si>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</si>
  <si>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</si>
  <si>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</si>
  <si>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</si>
  <si>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</si>
  <si>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</si>
  <si>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</si>
  <si>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</si>
  <si>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</si>
  <si>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</si>
  <si>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</si>
  <si>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</si>
  <si>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</si>
  <si>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</si>
  <si>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</si>
  <si>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</si>
  <si>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</si>
  <si>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</si>
  <si>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</si>
  <si>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</si>
  <si>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</si>
  <si>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</si>
  <si>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</si>
  <si>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</si>
  <si>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</si>
  <si>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</si>
  <si>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</si>
  <si>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</si>
  <si>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</si>
  <si>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</si>
  <si>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</si>
  <si>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</si>
  <si>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</si>
  <si>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</si>
  <si>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</si>
  <si>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</si>
  <si>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</si>
  <si>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</si>
  <si>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</si>
  <si>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</si>
  <si>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</si>
  <si>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</si>
  <si>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</si>
  <si>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</si>
  <si>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</si>
  <si>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</si>
  <si>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</si>
  <si>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</si>
  <si>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</si>
  <si>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</si>
  <si>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</si>
  <si>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</si>
  <si>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</si>
  <si>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</si>
  <si>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</si>
  <si>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</si>
  <si>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</si>
  <si>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</si>
  <si>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</si>
  <si>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</si>
  <si>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</si>
  <si>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</si>
  <si>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</si>
  <si>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</si>
  <si>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</si>
  <si>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</si>
  <si>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</si>
  <si>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</si>
  <si>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</si>
  <si>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</si>
  <si>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</si>
  <si>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</si>
  <si>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</si>
  <si>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</si>
  <si>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</si>
  <si>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</si>
  <si>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</si>
  <si>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</si>
  <si>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</si>
  <si>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</si>
  <si>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</si>
  <si>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</si>
  <si>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</si>
  <si>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</si>
  <si>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</si>
  <si>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</si>
  <si>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</si>
  <si>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</si>
  <si>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</si>
  <si>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</si>
  <si>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</si>
  <si>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</si>
  <si>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</si>
  <si>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</si>
  <si>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</si>
  <si>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</si>
  <si>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</si>
  <si>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</si>
  <si>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</si>
  <si>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</si>
  <si>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</si>
  <si>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</si>
  <si>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</si>
  <si>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</si>
  <si>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</si>
  <si>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</si>
  <si>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</si>
  <si>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</si>
  <si>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</si>
  <si>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</si>
  <si>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</si>
  <si>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</si>
  <si>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</si>
  <si>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</si>
  <si>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</si>
  <si>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</si>
  <si>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</si>
  <si>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</si>
  <si>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</si>
  <si>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</si>
  <si>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</si>
  <si>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</si>
  <si>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</si>
  <si>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</si>
  <si>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</si>
  <si>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</si>
  <si>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</si>
  <si>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</si>
  <si>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</si>
  <si>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</si>
  <si>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</si>
  <si>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</si>
  <si>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</si>
  <si>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</si>
  <si>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</si>
  <si>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</si>
  <si>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</si>
  <si>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</si>
  <si>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</si>
  <si>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</si>
  <si>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</si>
  <si>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</si>
  <si>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</si>
  <si>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</si>
  <si>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</si>
  <si>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</si>
  <si>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</si>
  <si>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</si>
  <si>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</si>
  <si>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</si>
  <si>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</si>
  <si>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</si>
  <si>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</si>
  <si>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</si>
  <si>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</si>
  <si>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</si>
  <si>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</si>
  <si>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</si>
  <si>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</si>
  <si>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</si>
  <si>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</si>
  <si>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</si>
  <si>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</si>
  <si>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</si>
  <si>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</si>
  <si>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</si>
  <si>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</si>
  <si>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</si>
  <si>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</si>
  <si>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</si>
  <si>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</si>
  <si>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</si>
  <si>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</si>
  <si>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</si>
  <si>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</si>
  <si>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</si>
  <si>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</si>
  <si>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</si>
  <si>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</si>
  <si>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</si>
  <si>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</si>
  <si>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</si>
  <si>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</si>
  <si>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</si>
  <si>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</si>
  <si>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</si>
  <si>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</si>
  <si>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</si>
  <si>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</si>
  <si>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</si>
  <si>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</si>
  <si>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</si>
  <si>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</si>
  <si>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</si>
  <si>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</si>
  <si>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</si>
  <si>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</si>
  <si>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</si>
  <si>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</si>
  <si>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</si>
  <si>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</si>
  <si>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</si>
  <si>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</si>
  <si>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</si>
  <si>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</si>
  <si>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</si>
  <si>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</si>
  <si>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</si>
  <si>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</si>
  <si>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</si>
  <si>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</si>
  <si>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</si>
  <si>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</si>
  <si>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</si>
  <si>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</si>
  <si>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</si>
  <si>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</si>
  <si>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</si>
  <si>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</si>
  <si>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</si>
  <si>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</si>
  <si>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</si>
  <si>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</si>
  <si>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</si>
  <si>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</si>
  <si>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</si>
  <si>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</si>
  <si>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</si>
  <si>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</si>
  <si>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</si>
  <si>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</si>
  <si>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</si>
  <si>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</si>
  <si>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</si>
  <si>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</si>
  <si>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</si>
  <si>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</si>
  <si>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</si>
  <si>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</si>
  <si>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</si>
  <si>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</si>
  <si>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</si>
  <si>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</si>
  <si>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</si>
  <si>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</si>
  <si>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</si>
  <si>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</si>
  <si>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</si>
  <si>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</si>
  <si>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</si>
  <si>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</si>
  <si>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</si>
  <si>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</si>
  <si>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</si>
  <si>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</si>
  <si>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</si>
  <si>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</si>
  <si>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</si>
  <si>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</si>
  <si>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</si>
  <si>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</si>
  <si>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</si>
  <si>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</si>
  <si>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</si>
  <si>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</si>
  <si>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</si>
  <si>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</si>
  <si>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</si>
  <si>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</si>
  <si>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</si>
  <si>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</si>
  <si>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</si>
  <si>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</si>
  <si>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</si>
  <si>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</si>
  <si>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</si>
  <si>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</si>
  <si>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</si>
  <si>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</si>
  <si>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</si>
  <si>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</si>
  <si>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</si>
  <si>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</si>
  <si>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</si>
  <si>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</si>
  <si>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</si>
  <si>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</si>
  <si>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</si>
  <si>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</si>
  <si>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</si>
  <si>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</si>
  <si>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</si>
  <si>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</si>
  <si>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</si>
  <si>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</si>
  <si>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</si>
  <si>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</si>
  <si>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</si>
  <si>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</si>
  <si>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</si>
  <si>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</si>
  <si>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</si>
  <si>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</si>
  <si>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</si>
  <si>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</si>
  <si>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</si>
  <si>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</si>
  <si>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</si>
  <si>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</si>
  <si>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</si>
  <si>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</si>
  <si>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</si>
  <si>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</si>
  <si>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</si>
  <si>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</si>
  <si>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</si>
  <si>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</si>
  <si>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</si>
  <si>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</si>
  <si>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</si>
  <si>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</si>
  <si>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</si>
  <si>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</si>
  <si>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</si>
  <si>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</si>
  <si>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</si>
  <si>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</si>
  <si>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</si>
  <si>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</si>
  <si>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</si>
  <si>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</si>
  <si>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</si>
  <si>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</si>
  <si>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</si>
  <si>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</si>
  <si>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</si>
  <si>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</si>
  <si>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</si>
  <si>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</si>
  <si>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</si>
  <si>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</si>
  <si>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</si>
  <si>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</si>
  <si>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</si>
  <si>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</si>
  <si>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</si>
  <si>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</si>
  <si>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</si>
  <si>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</si>
  <si>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</si>
  <si>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</si>
  <si>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</si>
  <si>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</si>
  <si>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</si>
  <si>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</si>
  <si>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</si>
  <si>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</si>
  <si>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</si>
  <si>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</si>
  <si>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</si>
  <si>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</si>
  <si>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</si>
  <si>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</si>
  <si>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</si>
  <si>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</si>
  <si>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</si>
  <si>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</si>
  <si>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</si>
  <si>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</si>
  <si>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</si>
  <si>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</si>
  <si>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</si>
  <si>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</si>
  <si>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</si>
  <si>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</si>
  <si>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</si>
  <si>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</si>
  <si>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</si>
  <si>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</si>
  <si>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</si>
  <si>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</si>
  <si>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</si>
  <si>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</si>
  <si>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</si>
  <si>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</si>
  <si>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</si>
  <si>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</si>
  <si>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</si>
  <si>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</si>
  <si>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</si>
  <si>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</si>
  <si>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</si>
  <si>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</si>
  <si>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</si>
  <si>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</si>
  <si>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</si>
  <si>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</si>
  <si>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</si>
  <si>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</si>
  <si>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</si>
  <si>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</si>
  <si>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</si>
  <si>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</si>
  <si>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</si>
  <si>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</si>
  <si>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</si>
  <si>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</si>
  <si>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</si>
  <si>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</si>
  <si>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</si>
  <si>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</si>
  <si>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</si>
  <si>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</si>
  <si>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</si>
  <si>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</si>
  <si>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</si>
  <si>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</si>
  <si>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</si>
  <si>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</si>
  <si>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</si>
  <si>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</si>
  <si>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</si>
  <si>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</si>
  <si>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</si>
  <si>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</si>
  <si>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</si>
  <si>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</si>
  <si>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</si>
  <si>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</si>
  <si>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</si>
  <si>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</si>
  <si>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</si>
  <si>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</si>
  <si>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</si>
  <si>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</si>
  <si>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</si>
  <si>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</si>
  <si>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</si>
  <si>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</si>
  <si>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</si>
  <si>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</si>
  <si>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</si>
  <si>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</si>
  <si>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</si>
  <si>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</si>
  <si>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</si>
  <si>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</si>
  <si>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</si>
  <si>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</si>
  <si>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</si>
  <si>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</si>
  <si>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</si>
  <si>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</si>
  <si>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</si>
  <si>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</si>
  <si>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</si>
  <si>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</si>
  <si>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</si>
  <si>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</si>
  <si>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</si>
  <si>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</si>
  <si>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</si>
  <si>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</si>
  <si>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</si>
  <si>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</si>
  <si>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</si>
  <si>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</si>
  <si>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</si>
  <si>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</si>
  <si>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</si>
  <si>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</si>
  <si>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</si>
  <si>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</si>
  <si>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</si>
  <si>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</si>
  <si>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</si>
  <si>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</si>
  <si>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</si>
  <si>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</si>
  <si>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</si>
  <si>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</si>
  <si>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</si>
  <si>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</si>
  <si>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</si>
  <si>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</si>
  <si>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</si>
  <si>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</si>
  <si>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</si>
  <si>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</si>
  <si>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</si>
  <si>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</si>
  <si>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</si>
  <si>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</si>
  <si>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</si>
  <si>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</si>
  <si>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</si>
  <si>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</si>
  <si>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</si>
  <si>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</si>
  <si>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</si>
  <si>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</si>
  <si>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</si>
  <si>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</si>
  <si>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</si>
  <si>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</si>
  <si>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</si>
  <si>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</si>
  <si>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</si>
  <si>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</si>
  <si>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</si>
  <si>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</si>
  <si>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</si>
  <si>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</si>
  <si>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</si>
  <si>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</si>
  <si>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</si>
  <si>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</si>
  <si>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</si>
  <si>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</si>
  <si>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</si>
  <si>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</si>
  <si>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</si>
  <si>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</si>
  <si>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</si>
  <si>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</si>
  <si>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</si>
  <si>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</si>
  <si>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</si>
  <si>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</si>
  <si>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</si>
  <si>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</si>
  <si>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</si>
  <si>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</si>
  <si>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</si>
  <si>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</si>
  <si>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</si>
  <si>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</si>
  <si>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</si>
  <si>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</si>
  <si>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</si>
  <si>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</si>
  <si>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</si>
  <si>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</si>
  <si>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</si>
  <si>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</si>
  <si>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</si>
  <si>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</si>
  <si>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</si>
  <si>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</si>
  <si>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</si>
  <si>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</si>
  <si>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</si>
  <si>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</si>
  <si>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</si>
  <si>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</si>
  <si>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</si>
  <si>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</si>
  <si>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</si>
  <si>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</si>
  <si>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</si>
  <si>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</si>
  <si>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</si>
  <si>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</si>
  <si>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</si>
  <si>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</si>
  <si>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</si>
  <si>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</si>
  <si>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</si>
  <si>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</si>
  <si>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</si>
  <si>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</si>
  <si>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</si>
  <si>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</si>
  <si>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</si>
  <si>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</si>
  <si>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</si>
  <si>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</si>
  <si>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</si>
  <si>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</si>
  <si>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</si>
  <si>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</si>
  <si>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</si>
  <si>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</si>
  <si>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</si>
  <si>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</si>
  <si>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</si>
  <si>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</si>
  <si>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</si>
  <si>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</si>
  <si>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</si>
  <si>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</si>
  <si>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</si>
  <si>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</si>
  <si>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</si>
  <si>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</si>
  <si>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</si>
  <si>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</si>
  <si>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</si>
  <si>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</si>
  <si>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</si>
  <si>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</si>
  <si>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</si>
  <si>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</si>
  <si>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</si>
  <si>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</si>
  <si>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</si>
  <si>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</si>
  <si>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</si>
  <si>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</si>
  <si>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</si>
  <si>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</si>
  <si>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</si>
  <si>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</si>
  <si>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</si>
  <si>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</si>
  <si>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</si>
  <si>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</si>
  <si>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</si>
  <si>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</si>
  <si>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</si>
  <si>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</si>
  <si>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</si>
  <si>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</si>
  <si>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</si>
  <si>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</si>
  <si>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</si>
  <si>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</si>
  <si>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</si>
  <si>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</si>
  <si>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</si>
  <si>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</si>
  <si>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</si>
  <si>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</si>
  <si>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</si>
  <si>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</si>
  <si>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</si>
  <si>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</si>
  <si>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</si>
  <si>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</si>
  <si>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</si>
  <si>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</si>
  <si>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</si>
  <si>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</si>
  <si>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</si>
  <si>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</si>
  <si>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</si>
  <si>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</si>
  <si>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</si>
  <si>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</si>
  <si>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</si>
  <si>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</si>
  <si>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</si>
  <si>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</si>
  <si>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</si>
  <si>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</si>
  <si>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</si>
  <si>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</si>
  <si>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</si>
  <si>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</si>
  <si>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</si>
  <si>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</si>
  <si>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</si>
  <si>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</si>
  <si>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</si>
  <si>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</si>
  <si>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</si>
  <si>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</si>
  <si>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</si>
  <si>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</si>
  <si>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</si>
  <si>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</si>
  <si>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</si>
  <si>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</si>
  <si>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</si>
  <si>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</si>
  <si>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</si>
  <si>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</si>
  <si>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</si>
  <si>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</si>
  <si>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</si>
  <si>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</si>
  <si>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</si>
  <si>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</si>
  <si>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</si>
  <si>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</si>
  <si>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</si>
  <si>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</si>
  <si>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</si>
  <si>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</si>
  <si>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</si>
  <si>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</si>
  <si>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</si>
  <si>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</si>
  <si>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</si>
  <si>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</si>
  <si>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</si>
  <si>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</si>
  <si>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</si>
  <si>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</si>
  <si>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</si>
  <si>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</si>
  <si>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</si>
  <si>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</si>
  <si>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</si>
  <si>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</si>
  <si>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</si>
  <si>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</si>
  <si>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</si>
  <si>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</si>
  <si>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</si>
  <si>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</si>
  <si>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</si>
  <si>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</si>
  <si>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</si>
  <si>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</si>
  <si>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</si>
  <si>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</si>
  <si>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</si>
  <si>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</si>
  <si>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</si>
  <si>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</si>
  <si>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</si>
  <si>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</si>
  <si>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</si>
  <si>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</si>
  <si>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</si>
  <si>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</si>
  <si>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</si>
  <si>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</si>
  <si>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</si>
  <si>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</si>
  <si>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</si>
  <si>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</si>
  <si>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</si>
  <si>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</si>
  <si>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</si>
  <si>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</si>
  <si>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</si>
  <si>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</si>
  <si>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</si>
  <si>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</si>
  <si>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</si>
  <si>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</si>
  <si>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</si>
  <si>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</si>
  <si>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</si>
  <si>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</si>
  <si>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</si>
  <si>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</si>
  <si>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</si>
  <si>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</si>
  <si>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</si>
  <si>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</si>
  <si>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</si>
  <si>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</si>
  <si>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</si>
  <si>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</si>
  <si>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</si>
  <si>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</si>
  <si>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</si>
  <si>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</si>
  <si>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</si>
  <si>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</si>
  <si>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</si>
  <si>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</si>
  <si>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</si>
  <si>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</si>
  <si>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</si>
  <si>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</si>
  <si>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</si>
  <si>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</si>
  <si>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</si>
  <si>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</si>
  <si>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</si>
  <si>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</si>
  <si>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</si>
  <si>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</si>
  <si>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</si>
  <si>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</si>
  <si>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</si>
  <si>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</si>
  <si>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</si>
  <si>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</si>
  <si>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</si>
  <si>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</si>
  <si>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</si>
  <si>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</si>
  <si>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</si>
  <si>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</si>
  <si>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</si>
  <si>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</si>
  <si>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</si>
  <si>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</si>
  <si>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</si>
  <si>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</si>
  <si>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</si>
  <si>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</si>
  <si>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</si>
  <si>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</si>
  <si>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</si>
  <si>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</si>
  <si>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</si>
  <si>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</si>
  <si>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</si>
  <si>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</si>
  <si>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</si>
  <si>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</si>
  <si>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</si>
  <si>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</si>
  <si>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</si>
  <si>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</si>
  <si>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</si>
  <si>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</si>
  <si>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</si>
  <si>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</si>
  <si>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</si>
  <si>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</si>
  <si>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</si>
  <si>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</si>
  <si>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</si>
  <si>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</si>
  <si>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</si>
  <si>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</si>
  <si>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</si>
  <si>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</si>
  <si>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</si>
  <si>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</si>
  <si>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</si>
  <si>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</si>
  <si>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</si>
  <si>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</si>
  <si>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</si>
  <si>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</si>
  <si>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</si>
  <si>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</si>
  <si>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</si>
  <si>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</si>
  <si>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</si>
  <si>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</si>
  <si>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</si>
  <si>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</si>
  <si>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</si>
  <si>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</si>
  <si>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</si>
  <si>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</si>
  <si>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</si>
  <si>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</si>
  <si>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</si>
  <si>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</si>
  <si>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</si>
  <si>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</si>
  <si>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</si>
  <si>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</si>
  <si>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</si>
  <si>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</si>
  <si>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</si>
  <si>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</si>
  <si>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</si>
  <si>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</si>
  <si>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</si>
  <si>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</si>
  <si>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</si>
  <si>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</si>
  <si>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</si>
  <si>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</si>
  <si>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</si>
  <si>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</si>
  <si>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</si>
  <si>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</si>
  <si>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</si>
  <si>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</si>
  <si>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</si>
  <si>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</si>
  <si>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</si>
  <si>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</si>
  <si>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</si>
  <si>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</si>
  <si>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</si>
  <si>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</si>
  <si>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</si>
  <si>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</si>
  <si>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</si>
  <si>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</si>
  <si>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</si>
  <si>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</si>
  <si>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</si>
  <si>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</si>
  <si>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</si>
  <si>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</si>
  <si>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</si>
  <si>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</si>
  <si>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</si>
  <si>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</si>
  <si>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</si>
  <si>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</si>
  <si>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</si>
  <si>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</si>
  <si>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</si>
  <si>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</si>
  <si>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</si>
  <si>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</si>
  <si>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</si>
  <si>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</si>
  <si>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</si>
  <si>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</si>
  <si>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</si>
  <si>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</si>
  <si>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</si>
  <si>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</si>
  <si>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</si>
  <si>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</si>
  <si>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</si>
  <si>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</si>
  <si>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</si>
  <si>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</si>
  <si>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</si>
  <si>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</si>
  <si>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</si>
  <si>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</si>
  <si>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</si>
  <si>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</si>
  <si>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</si>
  <si>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</si>
  <si>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</si>
  <si>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</si>
  <si>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</si>
  <si>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</si>
  <si>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</si>
  <si>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</si>
  <si>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</si>
  <si>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</si>
  <si>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</si>
  <si>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</si>
  <si>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</si>
  <si>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</si>
  <si>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</si>
  <si>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</si>
  <si>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</si>
  <si>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</si>
  <si>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</si>
  <si>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</si>
  <si>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</si>
  <si>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</si>
  <si>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</si>
  <si>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</si>
  <si>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</si>
  <si>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</si>
  <si>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</si>
  <si>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</si>
  <si>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</si>
  <si>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</si>
  <si>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</si>
  <si>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</si>
  <si>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</si>
  <si>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</si>
  <si>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</si>
  <si>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</si>
  <si>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</si>
  <si>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</si>
  <si>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</si>
  <si>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</si>
  <si>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</si>
  <si>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</si>
  <si>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</si>
  <si>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</si>
  <si>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</si>
  <si>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</si>
  <si>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</si>
  <si>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</si>
  <si>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</si>
  <si>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</si>
  <si>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</si>
  <si>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</si>
  <si>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</si>
  <si>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</si>
  <si>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</si>
  <si>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</si>
  <si>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</si>
  <si>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</si>
  <si>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</si>
  <si>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</si>
  <si>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</si>
  <si>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</si>
  <si>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</si>
  <si>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</si>
  <si>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</si>
  <si>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</si>
  <si>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</si>
  <si>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</si>
  <si>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</si>
  <si>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</si>
  <si>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</si>
  <si>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</si>
  <si>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</si>
  <si>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</si>
  <si>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</si>
  <si>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</si>
  <si>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</si>
  <si>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</si>
  <si>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</si>
  <si>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</si>
  <si>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</si>
  <si>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</si>
  <si>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</si>
  <si>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</si>
  <si>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</si>
  <si>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</si>
  <si>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</si>
  <si>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</si>
  <si>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</si>
  <si>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</si>
  <si>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</si>
  <si>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</si>
  <si>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</si>
  <si>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</si>
  <si>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</si>
  <si>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</si>
  <si>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</si>
  <si>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</si>
  <si>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</si>
  <si>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</si>
  <si>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</si>
  <si>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</si>
  <si>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</si>
  <si>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</si>
  <si>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</si>
  <si>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</si>
  <si>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</si>
  <si>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</si>
  <si>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</si>
  <si>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</si>
  <si>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</si>
  <si>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</si>
  <si>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</si>
  <si>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</si>
  <si>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</si>
  <si>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</si>
  <si>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</si>
  <si>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</si>
  <si>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</si>
  <si>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</si>
  <si>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</si>
  <si>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</si>
  <si>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</si>
  <si>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</si>
  <si>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</si>
  <si>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</si>
  <si>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</si>
  <si>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</si>
  <si>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</si>
  <si>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</si>
  <si>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</si>
  <si>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</si>
  <si>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</si>
  <si>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</si>
  <si>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</si>
  <si>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</si>
  <si>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</si>
  <si>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</si>
  <si>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</si>
  <si>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</si>
  <si>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</si>
  <si>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</si>
  <si>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</si>
  <si>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</si>
  <si>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</si>
  <si>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</si>
  <si>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</si>
  <si>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</si>
  <si>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</si>
  <si>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</si>
  <si>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</si>
  <si>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</si>
  <si>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</si>
  <si>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</si>
  <si>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</si>
  <si>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</si>
  <si>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</si>
  <si>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</si>
  <si>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</si>
  <si>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</si>
  <si>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</si>
  <si>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</si>
  <si>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</si>
  <si>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</si>
  <si>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</si>
  <si>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</si>
  <si>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</si>
  <si>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</si>
  <si>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</si>
  <si>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</si>
  <si>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</si>
  <si>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</si>
  <si>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</si>
  <si>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</si>
  <si>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</si>
  <si>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</si>
  <si>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</si>
  <si>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</si>
  <si>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</si>
  <si>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</si>
  <si>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</si>
  <si>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</si>
  <si>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</si>
  <si>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</si>
  <si>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</si>
  <si>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</si>
  <si>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</si>
  <si>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</si>
  <si>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</si>
  <si>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</si>
  <si>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</si>
  <si>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</si>
  <si>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</si>
  <si>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</si>
  <si>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</si>
  <si>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</si>
  <si>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</si>
  <si>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</si>
  <si>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</si>
  <si>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</si>
  <si>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</si>
  <si>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</si>
  <si>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</si>
  <si>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</si>
  <si>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</si>
  <si>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</si>
  <si>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</si>
  <si>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</si>
  <si>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</si>
  <si>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</si>
  <si>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</si>
  <si>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</si>
  <si>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</si>
  <si>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</si>
  <si>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</si>
  <si>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</si>
  <si>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</si>
  <si>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</si>
  <si>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</si>
  <si>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</si>
  <si>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</si>
  <si>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</si>
  <si>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</si>
  <si>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</si>
  <si>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</si>
  <si>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</si>
  <si>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</si>
  <si>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</si>
  <si>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</si>
  <si>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</si>
  <si>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</si>
  <si>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</si>
  <si>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</si>
  <si>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</si>
  <si>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</si>
  <si>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</si>
  <si>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</si>
  <si>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</si>
  <si>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</si>
  <si>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</si>
  <si>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</si>
  <si>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</si>
  <si>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</si>
  <si>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</si>
  <si>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</si>
  <si>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</si>
  <si>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</si>
  <si>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</si>
  <si>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</si>
  <si>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</si>
  <si>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</si>
  <si>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</si>
  <si>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</si>
  <si>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</si>
  <si>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</si>
  <si>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</si>
  <si>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</si>
  <si>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</si>
  <si>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</si>
  <si>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</si>
  <si>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</si>
  <si>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</si>
  <si>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</si>
  <si>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</si>
  <si>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</si>
  <si>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</si>
  <si>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</si>
  <si>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</si>
  <si>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</si>
  <si>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</si>
  <si>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</si>
  <si>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</si>
  <si>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</si>
  <si>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</si>
  <si>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</si>
  <si>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</si>
  <si>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</si>
  <si>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</si>
  <si>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</si>
  <si>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</si>
  <si>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</si>
  <si>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</si>
  <si>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</si>
  <si>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</si>
  <si>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</si>
  <si>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</si>
  <si>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</si>
  <si>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</si>
  <si>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</si>
  <si>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</si>
  <si>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</si>
  <si>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</si>
  <si>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</si>
  <si>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</si>
  <si>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</si>
  <si>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</si>
  <si>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</si>
  <si>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</si>
  <si>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</si>
  <si>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</si>
  <si>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</si>
  <si>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</si>
  <si>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</si>
  <si>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</si>
  <si>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</si>
  <si>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</si>
  <si>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</si>
  <si>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</si>
  <si>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</si>
  <si>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</si>
  <si>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</si>
  <si>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</si>
  <si>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</si>
  <si>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</si>
  <si>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</si>
  <si>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</si>
  <si>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</si>
  <si>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</si>
  <si>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</si>
  <si>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</si>
  <si>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</si>
  <si>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</si>
  <si>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</si>
  <si>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</si>
  <si>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</si>
  <si>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</si>
  <si>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</si>
  <si>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</si>
  <si>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</si>
  <si>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</si>
  <si>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</si>
  <si>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</si>
  <si>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</si>
  <si>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</si>
  <si>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</si>
  <si>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</si>
  <si>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</si>
  <si>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</si>
  <si>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</si>
  <si>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</si>
  <si>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</si>
  <si>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</si>
  <si>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</si>
  <si>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</si>
  <si>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</si>
  <si>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</si>
  <si>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</si>
  <si>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</si>
  <si>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</si>
  <si>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</si>
  <si>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</si>
  <si>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</si>
  <si>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</si>
  <si>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</si>
  <si>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</si>
  <si>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</si>
  <si>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</si>
  <si>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</si>
  <si>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</si>
  <si>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</si>
  <si>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</si>
  <si>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</si>
  <si>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</si>
  <si>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</si>
  <si>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</si>
  <si>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</si>
  <si>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</si>
  <si>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</si>
  <si>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</si>
  <si>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</si>
  <si>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</si>
  <si>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</si>
  <si>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</si>
  <si>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</si>
  <si>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</si>
  <si>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</si>
  <si>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</si>
  <si>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</si>
  <si>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</si>
  <si>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</si>
  <si>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</si>
  <si>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</si>
  <si>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</si>
  <si>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</si>
  <si>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</si>
  <si>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</si>
  <si>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</si>
  <si>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</si>
  <si>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</si>
  <si>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</si>
  <si>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</si>
  <si>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</si>
  <si>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</si>
  <si>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</si>
  <si>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</si>
  <si>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</si>
  <si>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</si>
  <si>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</si>
  <si>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</si>
  <si>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</si>
  <si>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</si>
  <si>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</si>
  <si>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</si>
  <si>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</si>
  <si>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</si>
  <si>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</si>
  <si>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</si>
  <si>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</si>
  <si>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</si>
  <si>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</si>
  <si>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</si>
  <si>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</si>
  <si>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</si>
  <si>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</si>
  <si>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</si>
  <si>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</si>
  <si>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</si>
  <si>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</si>
  <si>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</si>
  <si>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</si>
  <si>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</si>
  <si>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</si>
  <si>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</si>
  <si>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</si>
  <si>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</si>
  <si>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</si>
  <si>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</si>
  <si>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</si>
  <si>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</si>
  <si>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</si>
  <si>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</si>
  <si>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</si>
  <si>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</si>
  <si>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</si>
  <si>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</si>
  <si>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</si>
  <si>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</si>
  <si>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</si>
  <si>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</si>
  <si>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</si>
  <si>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</si>
  <si>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</si>
  <si>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</si>
  <si>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</si>
  <si>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</si>
  <si>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</si>
  <si>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</si>
  <si>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</si>
  <si>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</si>
  <si>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</si>
  <si>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</si>
  <si>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</si>
  <si>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</si>
  <si>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</si>
  <si>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</si>
  <si>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</si>
  <si>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</si>
  <si>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</si>
  <si>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</si>
  <si>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</si>
  <si>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</si>
  <si>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</si>
  <si>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</si>
  <si>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</si>
  <si>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</si>
  <si>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</si>
  <si>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</si>
  <si>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</si>
  <si>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</si>
  <si>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</si>
  <si>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</si>
  <si>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</si>
  <si>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</si>
  <si>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</si>
  <si>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</si>
  <si>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</si>
  <si>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</si>
  <si>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</si>
  <si>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</si>
  <si>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</si>
  <si>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</si>
  <si>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</si>
  <si>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</si>
  <si>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</si>
  <si>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</si>
  <si>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</si>
  <si>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</si>
  <si>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</si>
  <si>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</si>
  <si>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</si>
  <si>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</si>
  <si>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</si>
  <si>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</si>
  <si>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</si>
  <si>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</si>
  <si>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</si>
  <si>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</si>
  <si>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</si>
  <si>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</si>
  <si>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</si>
  <si>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</si>
  <si>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</si>
  <si>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</si>
  <si>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</si>
  <si>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</si>
  <si>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</si>
  <si>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</si>
  <si>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</si>
  <si>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</si>
  <si>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</si>
  <si>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</si>
  <si>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</si>
  <si>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</si>
  <si>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</si>
  <si>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</si>
  <si>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</si>
  <si>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</si>
  <si>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</si>
  <si>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</si>
  <si>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</si>
  <si>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</si>
  <si>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</si>
  <si>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</si>
  <si>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</si>
  <si>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</si>
  <si>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</si>
  <si>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</si>
  <si>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</si>
  <si>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</si>
  <si>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</si>
  <si>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</si>
  <si>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</si>
  <si>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</si>
  <si>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</si>
  <si>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</si>
  <si>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</si>
  <si>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</si>
  <si>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</si>
  <si>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</si>
  <si>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</si>
  <si>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</si>
  <si>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</si>
  <si>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</si>
  <si>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</si>
  <si>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</si>
  <si>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</si>
  <si>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</si>
  <si>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</si>
  <si>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</si>
  <si>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</si>
  <si>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</si>
  <si>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</si>
  <si>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</si>
  <si>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</si>
  <si>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</si>
  <si>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</si>
  <si>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</si>
  <si>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</si>
  <si>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</si>
  <si>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</si>
  <si>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</si>
  <si>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</si>
  <si>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</si>
  <si>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</si>
  <si>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</si>
  <si>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</si>
  <si>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</si>
  <si>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</si>
  <si>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</si>
  <si>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</si>
  <si>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</si>
  <si>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</si>
  <si>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</si>
  <si>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</si>
  <si>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</si>
  <si>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</si>
  <si>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</si>
  <si>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</si>
  <si>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</si>
  <si>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</si>
  <si>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</si>
  <si>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</si>
  <si>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</si>
  <si>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</si>
  <si>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</si>
  <si>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</si>
  <si>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</si>
  <si>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</si>
  <si>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</si>
  <si>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</si>
  <si>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</si>
  <si>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</si>
  <si>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</si>
  <si>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</si>
  <si>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</si>
  <si>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</si>
  <si>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</si>
  <si>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</si>
  <si>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</si>
  <si>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</si>
  <si>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</si>
  <si>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</si>
  <si>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</si>
  <si>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</si>
  <si>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</si>
  <si>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</si>
  <si>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</si>
  <si>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</si>
  <si>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</si>
  <si>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</si>
  <si>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</si>
  <si>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</si>
  <si>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</si>
  <si>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</si>
  <si>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</si>
  <si>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</si>
  <si>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</si>
  <si>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</si>
  <si>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</si>
  <si>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</si>
  <si>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</si>
  <si>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</si>
  <si>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</si>
  <si>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</si>
  <si>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</si>
  <si>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</si>
  <si>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</si>
  <si>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</si>
  <si>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</si>
  <si>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</si>
  <si>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</si>
  <si>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</si>
  <si>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</si>
  <si>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</si>
  <si>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</si>
  <si>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</si>
  <si>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</si>
  <si>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</si>
  <si>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</si>
  <si>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</si>
  <si>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</si>
  <si>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</si>
  <si>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</si>
  <si>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</si>
  <si>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</si>
  <si>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</si>
  <si>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</si>
  <si>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</si>
  <si>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</si>
  <si>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</si>
  <si>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</si>
  <si>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</si>
  <si>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</si>
  <si>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</si>
  <si>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</si>
  <si>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</si>
  <si>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</si>
  <si>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</si>
  <si>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</si>
  <si>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</si>
  <si>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</si>
  <si>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</si>
  <si>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</si>
  <si>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</si>
  <si>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</si>
  <si>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</si>
  <si>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</si>
  <si>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</si>
  <si>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</si>
  <si>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</si>
  <si>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</si>
  <si>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</si>
  <si>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</si>
  <si>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</si>
  <si>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</si>
  <si>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</si>
  <si>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</si>
  <si>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</si>
  <si>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</si>
  <si>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</si>
  <si>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</si>
  <si>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</si>
  <si>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</si>
  <si>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</si>
  <si>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</si>
  <si>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</si>
  <si>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</si>
  <si>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</si>
  <si>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</si>
  <si>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</si>
  <si>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</si>
  <si>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</si>
  <si>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</si>
  <si>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</si>
  <si>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</si>
  <si>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</si>
  <si>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</si>
  <si>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</si>
  <si>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</si>
  <si>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</si>
  <si>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</si>
  <si>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</si>
  <si>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</si>
  <si>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</si>
  <si>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</si>
  <si>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</si>
  <si>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</si>
  <si>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</si>
  <si>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</si>
  <si>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</si>
  <si>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</si>
  <si>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</si>
  <si>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</si>
  <si>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</si>
  <si>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</si>
  <si>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</si>
  <si>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</si>
  <si>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</si>
  <si>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</si>
  <si>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</si>
  <si>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</si>
  <si>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</si>
  <si>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</si>
  <si>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</si>
  <si>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</si>
  <si>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</si>
  <si>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</si>
  <si>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</si>
  <si>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</si>
  <si>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</si>
  <si>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</si>
  <si>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</si>
  <si>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</si>
  <si>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</si>
  <si>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</si>
  <si>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</si>
  <si>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</si>
  <si>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</si>
  <si>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</si>
  <si>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</si>
  <si>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</si>
  <si>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</si>
  <si>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</si>
  <si>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</si>
  <si>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</si>
  <si>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</si>
  <si>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</si>
  <si>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</si>
  <si>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</si>
  <si>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</si>
  <si>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</si>
  <si>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</si>
  <si>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</si>
  <si>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</si>
  <si>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</si>
  <si>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</si>
  <si>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</si>
  <si>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</si>
  <si>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</si>
  <si>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</si>
  <si>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</si>
  <si>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</si>
  <si>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</si>
  <si>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</si>
  <si>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</si>
  <si>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</si>
  <si>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</si>
  <si>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</si>
  <si>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</si>
  <si>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</si>
  <si>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</si>
  <si>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</si>
  <si>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</si>
  <si>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</si>
  <si>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</si>
  <si>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</si>
  <si>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</si>
  <si>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</si>
  <si>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</si>
  <si>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</si>
  <si>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</si>
  <si>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</si>
  <si>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</si>
  <si>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</si>
  <si>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</si>
  <si>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</si>
  <si>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</si>
  <si>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</si>
  <si>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</si>
  <si>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</si>
  <si>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</si>
  <si>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</si>
  <si>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</si>
  <si>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</si>
  <si>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</si>
  <si>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</si>
  <si>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</si>
  <si>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</si>
  <si>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</si>
  <si>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</si>
  <si>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</si>
  <si>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</si>
  <si>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</si>
  <si>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</si>
  <si>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</si>
  <si>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</si>
  <si>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</si>
  <si>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</si>
  <si>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</si>
  <si>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</si>
  <si>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</si>
  <si>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</si>
  <si>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</si>
  <si>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</si>
  <si>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</si>
  <si>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</si>
  <si>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</si>
  <si>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</si>
  <si>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</si>
  <si>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</si>
  <si>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</si>
  <si>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</si>
  <si>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</si>
  <si>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</si>
  <si>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</si>
  <si>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</si>
  <si>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</si>
  <si>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</si>
  <si>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</si>
  <si>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</si>
  <si>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</si>
  <si>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</si>
  <si>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</si>
  <si>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</si>
  <si>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</si>
  <si>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</si>
  <si>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</si>
  <si>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</si>
  <si>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</si>
  <si>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</si>
  <si>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</si>
  <si>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</si>
  <si>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</si>
  <si>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</si>
  <si>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</si>
  <si>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</si>
  <si>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</si>
  <si>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</si>
  <si>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</si>
  <si>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</si>
  <si>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</si>
  <si>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</si>
  <si>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</si>
  <si>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</si>
  <si>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</si>
  <si>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</si>
  <si>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</si>
  <si>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</si>
  <si>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</si>
  <si>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</si>
  <si>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</si>
  <si>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</si>
  <si>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</si>
  <si>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</si>
  <si>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</si>
  <si>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</si>
  <si>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</si>
  <si>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</si>
  <si>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</si>
  <si>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</si>
  <si>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</si>
  <si>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</si>
  <si>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</si>
  <si>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</si>
  <si>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</si>
  <si>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</si>
  <si>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</si>
  <si>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</si>
  <si>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</si>
  <si>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</si>
  <si>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</si>
  <si>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</si>
  <si>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</si>
  <si>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</si>
  <si>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</si>
  <si>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</si>
  <si>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</si>
  <si>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</si>
  <si>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</si>
  <si>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</si>
  <si>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</si>
  <si>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</si>
  <si>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</si>
  <si>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</si>
  <si>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</si>
  <si>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</si>
  <si>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</si>
  <si>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</si>
  <si>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</si>
  <si>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</si>
  <si>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</si>
  <si>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</si>
  <si>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</si>
  <si>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</si>
  <si>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</si>
  <si>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</si>
  <si>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</si>
  <si>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</si>
  <si>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</si>
  <si>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</si>
  <si>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</si>
  <si>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</si>
  <si>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</si>
  <si>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</si>
  <si>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</si>
  <si>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</si>
  <si>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</si>
  <si>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</si>
  <si>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</si>
  <si>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</si>
  <si>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</si>
  <si>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</si>
  <si>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</si>
  <si>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</si>
  <si>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</si>
  <si>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</si>
  <si>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</si>
  <si>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</si>
  <si>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</si>
  <si>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</si>
  <si>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</si>
  <si>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</si>
  <si>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</si>
  <si>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</si>
  <si>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</si>
  <si>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</si>
  <si>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</si>
  <si>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</si>
  <si>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</si>
  <si>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</si>
  <si>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</si>
  <si>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</si>
  <si>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</si>
  <si>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</si>
  <si>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</si>
  <si>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</si>
  <si>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</si>
  <si>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</si>
  <si>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</si>
  <si>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</si>
  <si>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</si>
  <si>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</si>
  <si>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</si>
  <si>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</si>
  <si>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</si>
  <si>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</si>
  <si>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</si>
  <si>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</si>
  <si>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</si>
  <si>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</si>
  <si>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</si>
  <si>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</si>
  <si>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</si>
  <si>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</si>
  <si>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</si>
  <si>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</si>
  <si>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</si>
  <si>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</si>
  <si>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</si>
  <si>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</si>
  <si>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</si>
  <si>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</si>
  <si>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</si>
  <si>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</si>
  <si>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</si>
  <si>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</si>
  <si>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</si>
  <si>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</si>
  <si>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</si>
  <si>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</si>
  <si>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</si>
  <si>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</si>
  <si>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</si>
  <si>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</si>
  <si>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</si>
  <si>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</si>
  <si>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</si>
  <si>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</si>
  <si>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</si>
  <si>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</si>
  <si>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</si>
  <si>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</si>
  <si>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</si>
  <si>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</si>
  <si>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</si>
  <si>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</si>
  <si>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</si>
  <si>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</si>
  <si>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</si>
  <si>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</si>
  <si>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</si>
  <si>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</si>
  <si>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</si>
  <si>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</si>
  <si>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</si>
  <si>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</si>
  <si>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</si>
  <si>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</si>
  <si>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</si>
  <si>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</si>
  <si>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</si>
  <si>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</si>
  <si>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</si>
  <si>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</si>
  <si>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</si>
  <si>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</si>
  <si>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</si>
  <si>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</si>
  <si>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</si>
  <si>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</si>
  <si>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</si>
  <si>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</si>
  <si>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</si>
  <si>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</si>
  <si>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</si>
  <si>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</si>
  <si>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</si>
  <si>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</si>
  <si>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</si>
  <si>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</si>
  <si>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</si>
  <si>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</si>
  <si>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</si>
  <si>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</si>
  <si>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</si>
  <si>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</si>
  <si>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</si>
  <si>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</si>
  <si>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</si>
  <si>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</si>
  <si>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</si>
  <si>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</si>
  <si>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</si>
  <si>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</si>
  <si>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</si>
  <si>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</si>
  <si>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</si>
  <si>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</si>
  <si>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</si>
  <si>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</si>
  <si>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</si>
  <si>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</si>
  <si>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</si>
  <si>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</si>
  <si>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</si>
  <si>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</si>
  <si>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</si>
  <si>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</si>
  <si>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</si>
  <si>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</si>
  <si>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</si>
  <si>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</si>
  <si>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</si>
  <si>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</si>
  <si>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</si>
  <si>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</si>
  <si>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</si>
  <si>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</si>
  <si>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</si>
  <si>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</si>
  <si>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</si>
  <si>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</si>
  <si>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</si>
  <si>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</si>
  <si>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</si>
  <si>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</si>
  <si>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</si>
  <si>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</si>
  <si>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</si>
  <si>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</si>
  <si>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</si>
  <si>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</si>
  <si>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</si>
  <si>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</si>
  <si>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</si>
  <si>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</si>
  <si>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</si>
  <si>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</si>
  <si>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</si>
  <si>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</si>
  <si>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</si>
  <si>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</si>
  <si>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</si>
  <si>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</si>
  <si>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</si>
  <si>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</si>
  <si>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</si>
  <si>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</si>
  <si>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</si>
  <si>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</si>
  <si>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</si>
  <si>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</si>
  <si>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</si>
  <si>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</si>
  <si>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</si>
  <si>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</si>
  <si>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</si>
  <si>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</si>
  <si>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</si>
  <si>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</si>
  <si>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</si>
  <si>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</si>
  <si>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</si>
  <si>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</si>
  <si>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</si>
  <si>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</si>
  <si>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</si>
  <si>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</si>
  <si>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</si>
  <si>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</si>
  <si>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</si>
  <si>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</si>
  <si>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</si>
  <si>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</si>
  <si>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</si>
  <si>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</si>
  <si>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</si>
  <si>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</si>
  <si>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</si>
  <si>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</si>
  <si>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</si>
  <si>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</si>
  <si>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</si>
  <si>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</si>
  <si>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</si>
  <si>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</si>
  <si>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</si>
  <si>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</si>
  <si>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</si>
  <si>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</si>
  <si>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</si>
  <si>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</si>
  <si>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</si>
  <si>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</si>
  <si>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</si>
  <si>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</si>
  <si>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</si>
  <si>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</si>
  <si>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</si>
  <si>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</si>
  <si>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</si>
  <si>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</si>
  <si>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</si>
  <si>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</si>
  <si>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</si>
  <si>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</si>
  <si>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</si>
  <si>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</si>
  <si>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</si>
  <si>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</si>
  <si>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</si>
  <si>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</si>
  <si>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</si>
  <si>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</si>
  <si>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</si>
  <si>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</si>
  <si>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</si>
  <si>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</si>
  <si>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</si>
  <si>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</si>
  <si>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</si>
  <si>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</si>
  <si>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</si>
  <si>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</si>
  <si>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</si>
  <si>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</si>
  <si>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</si>
  <si>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</si>
  <si>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</si>
  <si>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</si>
  <si>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</si>
  <si>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</si>
  <si>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</si>
  <si>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</si>
  <si>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</si>
  <si>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</si>
  <si>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</si>
  <si>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</si>
  <si>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</si>
  <si>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</si>
  <si>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</si>
  <si>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</si>
  <si>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</si>
  <si>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</si>
  <si>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</si>
  <si>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</si>
  <si>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</si>
  <si>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</si>
  <si>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</si>
  <si>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</si>
  <si>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</si>
  <si>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</si>
  <si>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</si>
  <si>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</si>
  <si>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</si>
  <si>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</si>
  <si>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</si>
  <si>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</si>
  <si>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</si>
  <si>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</si>
  <si>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</si>
  <si>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</si>
  <si>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</si>
  <si>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</si>
  <si>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</si>
  <si>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</si>
  <si>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</si>
  <si>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</si>
  <si>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</si>
  <si>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</si>
  <si>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</si>
  <si>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</si>
  <si>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</si>
  <si>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</si>
  <si>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</si>
  <si>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</si>
  <si>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</si>
  <si>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</si>
  <si>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</si>
  <si>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</si>
  <si>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</si>
  <si>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</si>
  <si>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</si>
  <si>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</si>
  <si>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</si>
  <si>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</si>
  <si>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</si>
  <si>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</si>
  <si>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</si>
  <si>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</si>
  <si>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</si>
  <si>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</si>
  <si>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</si>
  <si>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</si>
  <si>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</si>
  <si>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</si>
  <si>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</si>
  <si>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</si>
  <si>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</si>
  <si>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</si>
  <si>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</si>
  <si>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</si>
  <si>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</si>
  <si>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</si>
  <si>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</si>
  <si>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</si>
  <si>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</si>
  <si>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</si>
  <si>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</si>
  <si>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</si>
  <si>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</si>
  <si>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</si>
  <si>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</si>
  <si>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</si>
  <si>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</si>
  <si>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</si>
  <si>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</si>
  <si>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</si>
  <si>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</si>
  <si>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</si>
  <si>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</si>
  <si>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</si>
  <si>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</si>
  <si>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</si>
  <si>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</si>
  <si>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</si>
  <si>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</si>
  <si>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</si>
  <si>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</si>
  <si>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</si>
  <si>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</si>
  <si>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</si>
  <si>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</si>
  <si>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</si>
  <si>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</si>
  <si>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</si>
  <si>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</si>
  <si>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</si>
  <si>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</si>
  <si>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</si>
  <si>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</si>
  <si>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</si>
  <si>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</si>
  <si>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</si>
  <si>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</si>
  <si>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</si>
  <si>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</si>
  <si>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</si>
  <si>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</si>
  <si>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</si>
  <si>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</si>
  <si>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</si>
  <si>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</si>
  <si>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</si>
  <si>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</si>
  <si>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</si>
  <si>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</si>
  <si>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</si>
  <si>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</si>
  <si>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</si>
  <si>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</si>
  <si>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</si>
  <si>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</si>
  <si>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</si>
  <si>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</si>
  <si>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</si>
  <si>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</si>
  <si>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</si>
  <si>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</si>
  <si>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</si>
  <si>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</si>
  <si>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</si>
  <si>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</si>
  <si>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</si>
  <si>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</si>
  <si>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</si>
  <si>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</si>
  <si>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</si>
  <si>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</si>
  <si>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</si>
  <si>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</si>
  <si>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</si>
  <si>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</si>
  <si>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</si>
  <si>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</si>
  <si>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</si>
  <si>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</si>
  <si>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</si>
  <si>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</si>
  <si>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</si>
  <si>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</si>
  <si>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</si>
  <si>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</si>
  <si>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</si>
  <si>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</si>
  <si>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</si>
  <si>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</si>
  <si>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</si>
  <si>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</si>
  <si>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</si>
  <si>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</si>
  <si>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</si>
  <si>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</si>
  <si>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</si>
  <si>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</si>
  <si>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</si>
  <si>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</si>
  <si>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</si>
  <si>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</si>
  <si>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</si>
  <si>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</si>
  <si>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</si>
  <si>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</si>
  <si>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</si>
  <si>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</si>
  <si>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</si>
  <si>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</si>
  <si>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</si>
  <si>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</si>
  <si>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</si>
  <si>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</si>
  <si>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</si>
  <si>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</si>
  <si>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</si>
  <si>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</si>
  <si>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</si>
  <si>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</si>
  <si>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</si>
  <si>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</si>
  <si>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</si>
  <si>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</si>
  <si>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</si>
  <si>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</si>
  <si>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</si>
  <si>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</si>
  <si>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</si>
  <si>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</si>
  <si>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</si>
  <si>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</si>
  <si>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</si>
  <si>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</si>
  <si>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</si>
  <si>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</si>
  <si>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</si>
  <si>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</si>
  <si>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</si>
  <si>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</si>
  <si>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</si>
  <si>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</si>
  <si>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</si>
  <si>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</si>
  <si>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</si>
  <si>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</si>
  <si>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</si>
  <si>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</si>
  <si>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</si>
  <si>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</si>
  <si>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</si>
  <si>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</si>
  <si>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</si>
  <si>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</si>
  <si>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</si>
  <si>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</si>
  <si>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</si>
  <si>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</si>
  <si>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</si>
  <si>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</si>
  <si>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</si>
  <si>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</si>
  <si>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</si>
  <si>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</si>
  <si>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</si>
  <si>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</si>
  <si>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</si>
  <si>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</si>
  <si>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</si>
  <si>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</si>
  <si>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</si>
  <si>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</si>
  <si>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</si>
  <si>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</si>
  <si>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</si>
  <si>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</si>
  <si>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</si>
  <si>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</si>
  <si>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</si>
  <si>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</si>
  <si>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</si>
  <si>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</si>
  <si>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</si>
  <si>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</si>
  <si>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</si>
  <si>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</si>
  <si>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</si>
  <si>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</si>
  <si>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</si>
  <si>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</si>
  <si>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</si>
  <si>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</si>
  <si>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</si>
  <si>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</si>
  <si>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</si>
  <si>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</si>
  <si>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</si>
  <si>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</si>
  <si>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</si>
  <si>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</si>
  <si>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</si>
  <si>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</si>
  <si>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</si>
  <si>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</si>
  <si>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</si>
  <si>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</si>
  <si>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</si>
  <si>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</si>
  <si>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</si>
  <si>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</si>
  <si>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</si>
  <si>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</si>
  <si>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</si>
  <si>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</si>
  <si>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</si>
  <si>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</si>
  <si>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</si>
  <si>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</si>
  <si>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</si>
  <si>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</si>
  <si>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</si>
  <si>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</si>
  <si>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</si>
  <si>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</si>
  <si>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</si>
  <si>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</si>
  <si>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</si>
  <si>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</si>
  <si>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</si>
  <si>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</si>
  <si>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</si>
  <si>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</si>
  <si>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</si>
  <si>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</si>
  <si>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</si>
  <si>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</si>
  <si>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</si>
  <si>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</si>
  <si>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</si>
  <si>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</si>
  <si>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</si>
  <si>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</si>
  <si>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</si>
  <si>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</si>
  <si>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</si>
  <si>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</si>
  <si>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</si>
  <si>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</si>
  <si>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</si>
  <si>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</si>
  <si>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</si>
  <si>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</si>
  <si>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</si>
  <si>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</si>
  <si>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</si>
  <si>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</si>
  <si>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</si>
  <si>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</si>
  <si>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</si>
  <si>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</si>
  <si>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</si>
  <si>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</si>
  <si>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</si>
  <si>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</si>
  <si>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</si>
  <si>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</si>
  <si>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</si>
  <si>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</si>
  <si>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</si>
  <si>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</si>
  <si>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</si>
  <si>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</si>
  <si>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</si>
  <si>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</si>
  <si>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</si>
  <si>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</si>
  <si>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</si>
  <si>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</si>
  <si>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</si>
  <si>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</si>
  <si>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</si>
  <si>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</si>
  <si>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</si>
  <si>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</si>
  <si>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</si>
  <si>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</si>
  <si>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</si>
  <si>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</si>
  <si>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</si>
  <si>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</si>
  <si>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</si>
  <si>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</si>
  <si>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</si>
  <si>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</si>
  <si>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</si>
  <si>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</si>
  <si>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</si>
  <si>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</si>
  <si>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</si>
  <si>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</si>
  <si>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</si>
  <si>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</si>
  <si>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</si>
  <si>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</si>
  <si>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</si>
  <si>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</si>
  <si>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</si>
  <si>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</si>
  <si>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</si>
  <si>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</si>
  <si>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</si>
  <si>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</si>
  <si>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</si>
  <si>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</si>
  <si>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</si>
  <si>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</si>
  <si>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</si>
  <si>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</si>
  <si>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</si>
  <si>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</si>
  <si>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</si>
  <si>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</si>
  <si>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</si>
  <si>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</si>
  <si>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</si>
  <si>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</si>
  <si>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</si>
  <si>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</si>
  <si>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</si>
  <si>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</si>
  <si>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</si>
  <si>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</si>
  <si>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</si>
  <si>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</si>
  <si>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</si>
  <si>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</si>
  <si>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</si>
  <si>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</si>
  <si>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</si>
  <si>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</si>
  <si>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</si>
  <si>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</si>
  <si>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</si>
  <si>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</si>
  <si>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</si>
  <si>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</si>
  <si>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</si>
  <si>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</si>
  <si>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</si>
  <si>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</si>
  <si>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</si>
  <si>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</si>
  <si>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</si>
  <si>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</si>
  <si>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</si>
  <si>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</si>
  <si>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</si>
  <si>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</si>
  <si>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</si>
  <si>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</si>
  <si>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</si>
  <si>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</si>
  <si>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</si>
  <si>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</si>
  <si>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</si>
  <si>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</si>
  <si>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</si>
  <si>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</si>
  <si>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</si>
  <si>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</si>
  <si>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</si>
  <si>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</si>
  <si>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</si>
  <si>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</si>
  <si>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</si>
  <si>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</si>
  <si>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</si>
  <si>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</si>
  <si>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</si>
  <si>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</si>
  <si>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</si>
  <si>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</si>
  <si>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</si>
  <si>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</si>
  <si>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</si>
  <si>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</si>
  <si>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</si>
  <si>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</si>
  <si>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</si>
  <si>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</si>
  <si>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</si>
  <si>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</si>
  <si>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</si>
  <si>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</si>
  <si>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</si>
  <si>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</si>
  <si>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</si>
  <si>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</si>
  <si>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</si>
  <si>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</si>
  <si>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</si>
  <si>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</si>
  <si>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</si>
  <si>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</si>
  <si>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</si>
  <si>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</si>
  <si>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</si>
  <si>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</si>
  <si>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</si>
  <si>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</si>
  <si>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</si>
  <si>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</si>
  <si>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</si>
  <si>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</si>
  <si>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</si>
  <si>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</si>
  <si>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</si>
  <si>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</si>
  <si>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</si>
  <si>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</si>
  <si>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</si>
  <si>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</si>
  <si>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</si>
  <si>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</si>
  <si>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</si>
  <si>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</si>
  <si>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</si>
  <si>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</si>
  <si>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</si>
  <si>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</si>
  <si>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</si>
  <si>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</si>
  <si>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</si>
  <si>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</si>
  <si>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</si>
  <si>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</si>
  <si>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</si>
  <si>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</si>
  <si>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</si>
  <si>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</si>
  <si>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</si>
  <si>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</si>
  <si>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</si>
  <si>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</si>
  <si>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</si>
  <si>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</si>
  <si>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</si>
  <si>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</si>
  <si>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</si>
  <si>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</si>
  <si>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</si>
  <si>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</si>
  <si>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</si>
  <si>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</si>
  <si>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</si>
  <si>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</si>
  <si>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</si>
  <si>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</si>
  <si>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</si>
  <si>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</si>
  <si>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</si>
  <si>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</si>
  <si>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</si>
  <si>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</si>
  <si>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</si>
  <si>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</si>
  <si>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</si>
  <si>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</si>
  <si>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</si>
  <si>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</si>
  <si>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</si>
  <si>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</si>
  <si>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</si>
  <si>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</si>
  <si>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</si>
  <si>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</si>
  <si>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</si>
  <si>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</si>
  <si>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</si>
  <si>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</si>
  <si>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</si>
  <si>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</si>
  <si>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</si>
  <si>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</si>
  <si>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</si>
  <si>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</si>
  <si>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</si>
  <si>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</si>
  <si>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</si>
  <si>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</si>
  <si>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</si>
  <si>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</si>
  <si>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</si>
  <si>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</si>
  <si>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</si>
  <si>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</si>
  <si>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</si>
  <si>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</si>
  <si>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</si>
  <si>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</si>
  <si>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</si>
  <si>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</si>
  <si>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</si>
  <si>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</si>
  <si>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</si>
  <si>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</si>
  <si>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</si>
  <si>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</si>
  <si>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</si>
  <si>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</si>
  <si>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</si>
  <si>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</si>
  <si>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</si>
  <si>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</si>
  <si>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</si>
  <si>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</si>
  <si>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</si>
  <si>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</si>
  <si>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</si>
  <si>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</si>
  <si>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</si>
  <si>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</si>
  <si>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</si>
  <si>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</si>
  <si>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</si>
  <si>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</si>
  <si>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</si>
  <si>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</si>
  <si>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</si>
  <si>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</si>
  <si>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</si>
  <si>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</si>
  <si>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</si>
  <si>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</si>
  <si>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</si>
  <si>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</si>
  <si>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</si>
  <si>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</si>
  <si>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</si>
  <si>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</si>
  <si>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</si>
  <si>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</si>
  <si>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</si>
  <si>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</si>
  <si>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</si>
  <si>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</si>
  <si>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</si>
  <si>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</si>
  <si>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</si>
  <si>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</si>
  <si>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</si>
  <si>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</si>
  <si>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</si>
  <si>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</si>
  <si>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</si>
  <si>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</si>
  <si>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</si>
  <si>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</si>
  <si>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</si>
  <si>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</si>
  <si>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</si>
  <si>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</si>
  <si>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</si>
  <si>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</si>
  <si>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</si>
  <si>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</si>
  <si>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</si>
  <si>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</si>
  <si>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</si>
  <si>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</si>
  <si>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</si>
  <si>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</si>
  <si>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</si>
  <si>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</si>
  <si>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</si>
  <si>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</si>
  <si>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</si>
  <si>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</si>
  <si>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</si>
  <si>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</si>
  <si>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</si>
  <si>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</si>
  <si>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</si>
  <si>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</si>
  <si>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</si>
  <si>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</si>
  <si>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</si>
  <si>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</si>
  <si>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</si>
  <si>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</si>
  <si>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</si>
  <si>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</si>
  <si>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</si>
  <si>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</si>
  <si>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</si>
  <si>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</si>
  <si>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</si>
  <si>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</si>
  <si>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</si>
  <si>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</si>
  <si>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</si>
  <si>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</si>
  <si>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</si>
  <si>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</si>
  <si>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</si>
  <si>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</si>
  <si>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</si>
  <si>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</si>
  <si>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</si>
  <si>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</si>
  <si>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</si>
  <si>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</si>
  <si>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</si>
  <si>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</si>
  <si>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</si>
  <si>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</si>
  <si>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</si>
  <si>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</si>
  <si>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</si>
  <si>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</si>
  <si>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</si>
  <si>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</si>
  <si>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</si>
  <si>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</si>
  <si>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</si>
  <si>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</si>
  <si>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</si>
  <si>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</si>
  <si>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</si>
  <si>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</si>
  <si>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</si>
  <si>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</si>
  <si>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</si>
  <si>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</si>
  <si>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</si>
  <si>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</si>
  <si>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</si>
  <si>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</si>
  <si>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</si>
  <si>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</si>
  <si>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</si>
  <si>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</si>
  <si>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</si>
  <si>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</si>
  <si>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</si>
  <si>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</si>
  <si>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</si>
  <si>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</si>
  <si>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</si>
  <si>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</si>
  <si>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</si>
  <si>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</si>
  <si>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</si>
  <si>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</si>
  <si>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</si>
  <si>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</si>
  <si>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</si>
  <si>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</si>
  <si>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</si>
  <si>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</si>
  <si>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</si>
  <si>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</si>
  <si>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</si>
  <si>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</si>
  <si>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</si>
  <si>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</si>
  <si>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</si>
  <si>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</si>
  <si>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</si>
  <si>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</si>
  <si>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</si>
  <si>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</si>
  <si>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</si>
  <si>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</si>
  <si>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</si>
  <si>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</si>
  <si>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</si>
  <si>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</si>
  <si>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</si>
  <si>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</si>
  <si>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</si>
  <si>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</si>
  <si>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</si>
  <si>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</si>
  <si>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</si>
  <si>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</si>
  <si>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</si>
  <si>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</si>
  <si>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</si>
  <si>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</si>
  <si>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</si>
  <si>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</si>
  <si>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</si>
  <si>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</si>
  <si>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</si>
  <si>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</si>
  <si>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</si>
  <si>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</si>
  <si>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</si>
  <si>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</si>
  <si>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</si>
  <si>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</si>
  <si>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</si>
  <si>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</si>
  <si>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</si>
  <si>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</si>
  <si>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</si>
  <si>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</si>
  <si>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</si>
  <si>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</si>
  <si>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</si>
  <si>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</si>
  <si>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</si>
  <si>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</si>
  <si>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</si>
  <si>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</si>
  <si>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</si>
  <si>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</si>
  <si>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</si>
  <si>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</si>
  <si>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</si>
  <si>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</si>
  <si>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</si>
  <si>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</si>
  <si>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</si>
  <si>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</si>
  <si>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</si>
  <si>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</si>
  <si>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</si>
  <si>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</si>
  <si>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</si>
  <si>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</si>
  <si>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</si>
  <si>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</si>
  <si>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</si>
  <si>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</si>
  <si>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</si>
  <si>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</si>
  <si>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</si>
  <si>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</si>
  <si>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</si>
  <si>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</si>
  <si>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</si>
  <si>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</si>
  <si>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</si>
  <si>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</si>
  <si>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</si>
  <si>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</si>
  <si>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</si>
  <si>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</si>
  <si>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</si>
  <si>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</si>
  <si>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</si>
  <si>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</si>
  <si>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</si>
  <si>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</si>
  <si>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</si>
  <si>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</si>
  <si>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</si>
  <si>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</si>
  <si>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</si>
  <si>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</si>
  <si>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</si>
  <si>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</si>
  <si>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</si>
  <si>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</si>
  <si>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</si>
  <si>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</si>
  <si>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</si>
  <si>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</si>
  <si>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</si>
  <si>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</si>
  <si>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</si>
  <si>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</si>
  <si>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</si>
  <si>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</si>
  <si>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</si>
  <si>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</si>
  <si>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</si>
  <si>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</si>
  <si>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</si>
  <si>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</si>
  <si>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</si>
  <si>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</si>
  <si>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</si>
  <si>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</si>
  <si>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</si>
  <si>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</si>
  <si>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</si>
  <si>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</si>
  <si>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</si>
  <si>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</si>
  <si>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</si>
  <si>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</si>
  <si>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</si>
  <si>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</si>
  <si>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</si>
  <si>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</si>
  <si>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</si>
  <si>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</si>
  <si>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</si>
  <si>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</si>
  <si>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</si>
  <si>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</si>
  <si>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</si>
  <si>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</si>
  <si>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</si>
  <si>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</si>
  <si>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</si>
  <si>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</si>
  <si>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</si>
  <si>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</si>
  <si>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</si>
  <si>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</si>
  <si>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</si>
  <si>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</si>
  <si>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</si>
  <si>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</si>
  <si>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</si>
  <si>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</si>
  <si>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</si>
  <si>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</si>
  <si>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</si>
  <si>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</si>
  <si>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</si>
  <si>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</si>
  <si>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</si>
  <si>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</si>
  <si>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</si>
  <si>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</si>
  <si>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</si>
  <si>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</si>
  <si>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</si>
  <si>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</si>
  <si>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</si>
  <si>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</si>
  <si>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</si>
  <si>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</si>
  <si>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</si>
  <si>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</si>
  <si>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</si>
  <si>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</si>
  <si>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</si>
  <si>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</si>
  <si>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</si>
  <si>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</si>
  <si>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</si>
  <si>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</si>
  <si>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</si>
  <si>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</si>
  <si>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</si>
  <si>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</si>
  <si>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</si>
  <si>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</si>
  <si>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</si>
  <si>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</si>
  <si>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</si>
  <si>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</si>
  <si>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</si>
  <si>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</si>
  <si>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</si>
  <si>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</si>
  <si>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</si>
  <si>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</si>
  <si>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</si>
  <si>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</si>
  <si>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</si>
  <si>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</si>
  <si>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</si>
  <si>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</si>
  <si>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</si>
  <si>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</si>
  <si>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</si>
  <si>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</si>
  <si>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</si>
  <si>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</si>
  <si>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</si>
  <si>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</si>
  <si>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</si>
  <si>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</si>
  <si>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</si>
  <si>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</si>
  <si>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</si>
  <si>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</si>
  <si>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</si>
  <si>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</si>
  <si>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</si>
  <si>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</si>
  <si>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</si>
  <si>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</si>
  <si>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</si>
  <si>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</si>
  <si>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</si>
  <si>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</si>
  <si>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</si>
  <si>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</si>
  <si>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</si>
  <si>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</si>
  <si>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</si>
  <si>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</si>
  <si>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</si>
  <si>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</si>
  <si>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</si>
  <si>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</si>
  <si>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</si>
  <si>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</si>
  <si>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</si>
  <si>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</si>
  <si>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</si>
  <si>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</si>
  <si>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</si>
  <si>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</si>
  <si>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</si>
  <si>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</si>
  <si>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</si>
  <si>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</si>
  <si>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</si>
  <si>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</si>
  <si>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</si>
  <si>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</si>
  <si>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</si>
  <si>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</si>
  <si>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</si>
  <si>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</si>
  <si>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</si>
  <si>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</si>
  <si>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</si>
  <si>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</si>
  <si>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</si>
  <si>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</si>
  <si>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</si>
  <si>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</si>
  <si>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</si>
  <si>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</si>
  <si>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</si>
  <si>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</si>
  <si>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</si>
  <si>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</si>
  <si>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</si>
  <si>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</si>
  <si>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</si>
  <si>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</si>
  <si>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</si>
  <si>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</si>
  <si>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</si>
  <si>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</si>
  <si>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</si>
  <si>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</si>
  <si>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</si>
  <si>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</si>
  <si>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</si>
  <si>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</si>
  <si>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</si>
  <si>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</si>
  <si>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</si>
  <si>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</si>
  <si>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</si>
  <si>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</si>
  <si>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</si>
  <si>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</si>
  <si>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</si>
  <si>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</si>
  <si>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</si>
  <si>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</si>
  <si>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</si>
  <si>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</si>
  <si>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</si>
  <si>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</si>
  <si>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</si>
  <si>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</si>
  <si>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</si>
  <si>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</si>
  <si>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</si>
  <si>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</si>
  <si>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</si>
  <si>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</si>
  <si>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</si>
  <si>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</si>
  <si>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</si>
  <si>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</si>
  <si>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</si>
  <si>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</si>
  <si>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</si>
  <si>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</si>
  <si>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</si>
  <si>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</si>
  <si>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</si>
  <si>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</si>
  <si>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</si>
  <si>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</si>
  <si>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</si>
  <si>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</si>
  <si>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</si>
  <si>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</si>
  <si>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</si>
  <si>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</si>
  <si>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</si>
  <si>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</si>
  <si>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</si>
  <si>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</si>
  <si>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</si>
  <si>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</si>
  <si>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</si>
  <si>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</si>
  <si>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</si>
  <si>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</si>
  <si>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</si>
  <si>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</si>
  <si>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</si>
  <si>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</si>
  <si>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</si>
  <si>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</si>
  <si>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</si>
  <si>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</si>
  <si>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</si>
  <si>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</si>
  <si>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</si>
  <si>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</si>
  <si>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</si>
  <si>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</si>
  <si>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</si>
  <si>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</si>
  <si>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</si>
  <si>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</si>
  <si>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</si>
  <si>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</si>
  <si>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</si>
  <si>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</si>
  <si>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</si>
  <si>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</si>
  <si>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</si>
  <si>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</si>
  <si>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</si>
  <si>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</si>
  <si>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</si>
  <si>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</si>
  <si>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</si>
  <si>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</si>
  <si>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</si>
  <si>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</si>
  <si>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</si>
  <si>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</si>
  <si>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</si>
  <si>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</si>
  <si>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</si>
  <si>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</si>
  <si>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</si>
  <si>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</si>
  <si>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</si>
  <si>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</si>
  <si>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</si>
  <si>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</si>
  <si>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</si>
  <si>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</si>
  <si>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</si>
  <si>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</si>
  <si>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</si>
  <si>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</si>
  <si>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</si>
  <si>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</si>
  <si>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</si>
  <si>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</si>
  <si>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</si>
  <si>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</si>
  <si>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</si>
  <si>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</si>
  <si>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</si>
  <si>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</si>
  <si>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</si>
  <si>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</si>
  <si>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</si>
  <si>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</si>
  <si>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</si>
  <si>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</si>
  <si>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</si>
  <si>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</si>
  <si>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</si>
  <si>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</si>
  <si>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</si>
  <si>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</si>
  <si>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</si>
  <si>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</si>
  <si>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</si>
  <si>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</si>
  <si>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</si>
  <si>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</si>
  <si>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</si>
  <si>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</si>
  <si>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</si>
  <si>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</si>
  <si>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</si>
  <si>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</si>
  <si>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</si>
  <si>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</si>
  <si>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</si>
  <si>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</si>
  <si>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</si>
  <si>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</si>
  <si>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</si>
  <si>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</si>
  <si>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</si>
  <si>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</si>
  <si>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</si>
  <si>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</si>
  <si>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</si>
  <si>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</si>
  <si>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</si>
  <si>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</si>
  <si>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</si>
  <si>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</si>
  <si>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</si>
  <si>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</si>
  <si>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</si>
  <si>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</si>
  <si>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</si>
  <si>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</si>
  <si>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</si>
  <si>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</si>
  <si>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</si>
  <si>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</si>
  <si>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</si>
  <si>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</si>
  <si>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</si>
  <si>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</si>
  <si>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</si>
  <si>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</si>
  <si>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</si>
  <si>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</si>
  <si>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</si>
  <si>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</si>
  <si>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</si>
  <si>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</si>
  <si>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</si>
  <si>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</si>
  <si>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</si>
  <si>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</si>
  <si>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</si>
  <si>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</si>
  <si>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</si>
  <si>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</si>
  <si>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</si>
  <si>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</si>
  <si>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</si>
  <si>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</si>
  <si>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</si>
  <si>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</si>
  <si>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</si>
  <si>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</si>
  <si>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</si>
  <si>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</si>
  <si>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</si>
  <si>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</si>
  <si>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</si>
  <si>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</si>
  <si>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</si>
  <si>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</si>
  <si>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</si>
  <si>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</si>
  <si>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</si>
  <si>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</si>
  <si>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</si>
  <si>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</si>
  <si>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</si>
  <si>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</si>
  <si>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</si>
  <si>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</si>
  <si>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</si>
  <si>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</si>
  <si>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</si>
  <si>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</si>
  <si>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</si>
  <si>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</si>
  <si>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</si>
  <si>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</si>
  <si>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</si>
  <si>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</si>
  <si>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</si>
  <si>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</si>
  <si>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</si>
  <si>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</si>
  <si>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</si>
  <si>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</si>
  <si>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</si>
  <si>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</si>
  <si>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</si>
  <si>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</si>
  <si>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</si>
  <si>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</si>
  <si>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</si>
  <si>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</si>
  <si>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</si>
  <si>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</si>
  <si>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</si>
  <si>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</si>
  <si>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</si>
  <si>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</si>
  <si>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</si>
  <si>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</si>
  <si>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</si>
  <si>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</si>
  <si>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</si>
  <si>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</si>
  <si>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</si>
  <si>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</si>
  <si>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</si>
  <si>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</si>
  <si>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</si>
  <si>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</si>
  <si>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</si>
  <si>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</si>
  <si>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</si>
  <si>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</si>
  <si>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</si>
  <si>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</si>
  <si>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</si>
  <si>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</si>
  <si>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</si>
  <si>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</si>
  <si>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</si>
  <si>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</si>
  <si>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</si>
  <si>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</si>
  <si>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</si>
  <si>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</si>
  <si>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</si>
  <si>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</si>
  <si>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</si>
  <si>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</si>
  <si>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</si>
  <si>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</si>
  <si>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</si>
  <si>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</si>
  <si>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</si>
  <si>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</si>
  <si>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</si>
  <si>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</si>
  <si>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</si>
  <si>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</si>
  <si>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</si>
  <si>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</si>
  <si>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</si>
  <si>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</si>
  <si>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</si>
  <si>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</si>
  <si>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</si>
  <si>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</si>
  <si>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</si>
  <si>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</si>
  <si>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</si>
  <si>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</si>
  <si>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</si>
  <si>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</si>
  <si>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</si>
  <si>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</si>
  <si>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</si>
  <si>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</si>
  <si>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</si>
  <si>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</si>
  <si>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</si>
  <si>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</si>
  <si>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</si>
  <si>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</si>
  <si>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</si>
  <si>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</si>
  <si>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</si>
  <si>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</si>
  <si>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</si>
  <si>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</si>
  <si>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</si>
  <si>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</si>
  <si>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</si>
  <si>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</si>
  <si>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</si>
  <si>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</si>
  <si>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</si>
  <si>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</si>
  <si>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</si>
  <si>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</si>
  <si>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</si>
  <si>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</si>
  <si>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</si>
  <si>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</si>
  <si>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</si>
  <si>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</si>
  <si>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</si>
  <si>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</si>
  <si>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</si>
  <si>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</si>
  <si>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</si>
  <si>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</si>
  <si>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</si>
  <si>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</si>
  <si>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</si>
  <si>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</si>
  <si>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</si>
  <si>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</si>
  <si>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</si>
  <si>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</si>
  <si>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</si>
  <si>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</si>
  <si>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</si>
  <si>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</si>
  <si>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</si>
  <si>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</si>
  <si>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</si>
  <si>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</si>
  <si>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</si>
  <si>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</si>
  <si>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</si>
  <si>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</si>
  <si>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</si>
  <si>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</si>
  <si>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</si>
  <si>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</si>
  <si>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</si>
  <si>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</si>
  <si>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</si>
  <si>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</si>
  <si>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</si>
  <si>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</si>
  <si>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</si>
  <si>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</si>
  <si>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</si>
  <si>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</si>
  <si>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</si>
  <si>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</si>
  <si>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</si>
  <si>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</si>
  <si>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</si>
  <si>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</si>
  <si>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</si>
  <si>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</si>
  <si>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</si>
  <si>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</si>
  <si>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</si>
  <si>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</si>
  <si>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</si>
  <si>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</si>
  <si>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</si>
  <si>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</si>
  <si>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</si>
  <si>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</si>
  <si>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</si>
  <si>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</si>
  <si>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</si>
  <si>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</si>
  <si>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</si>
  <si>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</si>
  <si>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</si>
  <si>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</si>
  <si>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</si>
  <si>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</si>
  <si>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</si>
  <si>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</si>
  <si>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</si>
  <si>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</si>
  <si>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</si>
  <si>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</si>
  <si>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</si>
  <si>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</si>
  <si>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</si>
  <si>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</si>
  <si>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</si>
  <si>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</si>
  <si>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</si>
  <si>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</si>
  <si>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</si>
  <si>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</si>
  <si>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</si>
  <si>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</si>
  <si>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</si>
  <si>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</si>
  <si>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</si>
  <si>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</si>
  <si>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</si>
  <si>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</si>
  <si>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</si>
  <si>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</si>
  <si>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</si>
  <si>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</si>
  <si>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</si>
  <si>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</si>
  <si>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</si>
  <si>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</si>
  <si>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</si>
  <si>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</si>
  <si>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</si>
  <si>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</si>
  <si>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</si>
  <si>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</si>
  <si>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</si>
  <si>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</si>
  <si>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</si>
  <si>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</si>
  <si>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</si>
  <si>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</si>
  <si>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</si>
  <si>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</si>
  <si>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</si>
  <si>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</si>
  <si>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</si>
  <si>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</si>
  <si>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</si>
  <si>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</si>
  <si>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</si>
  <si>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</si>
  <si>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</si>
  <si>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</si>
  <si>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</si>
  <si>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</si>
  <si>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</si>
  <si>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</si>
  <si>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</si>
  <si>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</si>
  <si>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</si>
  <si>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</si>
  <si>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</si>
  <si>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</si>
  <si>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</si>
  <si>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</si>
  <si>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</si>
  <si>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</si>
  <si>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</si>
  <si>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</si>
  <si>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</si>
  <si>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</si>
  <si>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</si>
  <si>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</si>
  <si>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</si>
  <si>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</si>
  <si>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</si>
  <si>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</si>
  <si>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</si>
  <si>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</si>
  <si>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</si>
  <si>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</si>
  <si>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</si>
  <si>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</si>
  <si>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</si>
  <si>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</si>
  <si>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</si>
  <si>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</si>
  <si>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</si>
  <si>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</si>
  <si>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</si>
  <si>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</si>
  <si>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</si>
  <si>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</si>
  <si>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</si>
  <si>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</si>
  <si>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</si>
  <si>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</si>
  <si>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</si>
  <si>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</si>
  <si>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</si>
  <si>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</si>
  <si>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</si>
  <si>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</si>
  <si>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</si>
  <si>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</si>
  <si>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</si>
  <si>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</si>
  <si>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</si>
  <si>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</si>
  <si>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</si>
  <si>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</si>
  <si>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</si>
  <si>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</si>
  <si>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</si>
  <si>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</si>
  <si>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</si>
  <si>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</si>
  <si>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</si>
  <si>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</si>
  <si>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</si>
  <si>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</si>
  <si>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</si>
  <si>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</si>
  <si>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</si>
  <si>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</si>
  <si>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</si>
  <si>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</si>
  <si>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</si>
  <si>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</si>
  <si>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</si>
  <si>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</si>
  <si>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</si>
  <si>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</si>
  <si>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</si>
  <si>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</si>
  <si>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</si>
  <si>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</si>
  <si>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</si>
  <si>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</si>
  <si>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</si>
  <si>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</si>
  <si>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</si>
  <si>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</si>
  <si>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</si>
  <si>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</si>
  <si>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</si>
  <si>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</si>
  <si>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</si>
  <si>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</si>
  <si>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</si>
  <si>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</si>
  <si>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</si>
  <si>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</si>
  <si>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</si>
  <si>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</si>
  <si>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</si>
  <si>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</si>
  <si>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</si>
  <si>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</si>
  <si>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</si>
  <si>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</si>
  <si>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</si>
  <si>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</si>
  <si>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</si>
  <si>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</si>
  <si>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</si>
  <si>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</si>
  <si>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</si>
  <si>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</si>
  <si>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</si>
  <si>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</si>
  <si>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</si>
  <si>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</si>
  <si>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</si>
  <si>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</si>
  <si>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</si>
  <si>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</si>
  <si>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</si>
  <si>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</si>
  <si>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</si>
  <si>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</si>
  <si>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</si>
  <si>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</si>
  <si>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</si>
  <si>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</si>
  <si>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</si>
  <si>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</si>
  <si>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</si>
  <si>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</si>
  <si>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</si>
  <si>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</si>
  <si>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</si>
  <si>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</si>
  <si>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</si>
  <si>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</si>
  <si>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</si>
  <si>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</si>
  <si>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</si>
  <si>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</si>
  <si>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</si>
  <si>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</si>
  <si>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</si>
  <si>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</si>
  <si>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</si>
  <si>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</si>
  <si>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</si>
  <si>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</si>
  <si>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</si>
  <si>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</si>
  <si>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</si>
  <si>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</si>
  <si>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</si>
  <si>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</si>
  <si>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</si>
  <si>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</si>
  <si>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</si>
  <si>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</si>
  <si>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</si>
  <si>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</si>
  <si>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</si>
  <si>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</si>
  <si>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</si>
  <si>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</si>
  <si>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</si>
  <si>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</si>
  <si>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</si>
  <si>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</si>
  <si>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</si>
  <si>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</si>
  <si>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</si>
  <si>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</si>
  <si>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</si>
  <si>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</si>
  <si>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</si>
  <si>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</si>
  <si>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</si>
  <si>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</si>
  <si>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</si>
  <si>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</si>
  <si>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</si>
  <si>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</si>
  <si>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</si>
  <si>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</si>
  <si>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</si>
  <si>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</si>
  <si>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</si>
  <si>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</si>
  <si>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</si>
  <si>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</si>
  <si>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</si>
  <si>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</si>
  <si>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</si>
  <si>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</si>
  <si>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</si>
  <si>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</si>
  <si>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</si>
  <si>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</si>
  <si>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</si>
  <si>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</si>
  <si>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</si>
  <si>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</si>
  <si>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</si>
  <si>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</si>
  <si>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</si>
  <si>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</si>
  <si>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</si>
  <si>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</si>
  <si>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</si>
  <si>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</si>
  <si>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</si>
  <si>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</si>
  <si>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</si>
  <si>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</si>
  <si>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</si>
  <si>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</si>
  <si>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</si>
  <si>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</si>
  <si>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</si>
  <si>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</si>
  <si>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</si>
  <si>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</si>
  <si>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</si>
  <si>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</si>
  <si>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</si>
  <si>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</si>
  <si>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</si>
  <si>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</si>
  <si>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</si>
  <si>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</si>
  <si>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</si>
  <si>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</si>
  <si>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</si>
  <si>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</si>
  <si>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</si>
  <si>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</si>
  <si>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</si>
  <si>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</si>
  <si>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</si>
  <si>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</si>
  <si>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</si>
  <si>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</si>
  <si>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</si>
  <si>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</si>
  <si>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</si>
  <si>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</si>
  <si>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</si>
  <si>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</si>
  <si>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</si>
  <si>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</si>
  <si>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</si>
  <si>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</si>
  <si>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</si>
  <si>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</si>
  <si>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</si>
  <si>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</si>
  <si>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</si>
  <si>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</si>
  <si>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</si>
  <si>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</si>
  <si>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</si>
  <si>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</si>
  <si>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</si>
  <si>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</si>
  <si>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</si>
  <si>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</si>
  <si>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</si>
  <si>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</si>
  <si>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</si>
  <si>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</si>
  <si>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</si>
  <si>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</si>
  <si>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</si>
  <si>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</si>
  <si>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</si>
  <si>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</si>
  <si>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</si>
  <si>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</si>
  <si>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</si>
  <si>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</si>
  <si>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</si>
  <si>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</si>
  <si>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</si>
  <si>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</si>
  <si>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</si>
  <si>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</si>
  <si>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</si>
  <si>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</si>
  <si>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</si>
  <si>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</si>
  <si>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</si>
  <si>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</si>
  <si>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</si>
  <si>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</si>
  <si>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</si>
  <si>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</si>
  <si>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</si>
  <si>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</si>
  <si>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</si>
  <si>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</si>
  <si>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</si>
  <si>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</si>
  <si>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</si>
  <si>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</si>
  <si>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</si>
  <si>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</si>
  <si>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</si>
  <si>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</si>
  <si>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</si>
  <si>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</si>
  <si>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</si>
  <si>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</si>
  <si>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</si>
  <si>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</si>
  <si>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</si>
  <si>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</si>
  <si>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</si>
  <si>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</si>
  <si>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</si>
  <si>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</si>
  <si>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</si>
  <si>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</si>
  <si>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</si>
  <si>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</si>
  <si>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</si>
  <si>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</si>
  <si>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</si>
  <si>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</si>
  <si>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</si>
  <si>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</si>
  <si>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</si>
  <si>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</si>
  <si>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</si>
  <si>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</si>
  <si>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</si>
  <si>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</si>
  <si>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</si>
  <si>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</si>
  <si>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</si>
  <si>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</si>
  <si>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</si>
  <si>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</si>
  <si>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</si>
  <si>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</si>
  <si>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</si>
  <si>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</si>
  <si>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</si>
  <si>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</si>
  <si>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</si>
  <si>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</si>
  <si>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</si>
  <si>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</si>
  <si>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</si>
  <si>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</si>
  <si>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</si>
  <si>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</si>
  <si>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</si>
  <si>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</si>
  <si>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</si>
  <si>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</si>
  <si>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</si>
  <si>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</si>
  <si>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</si>
  <si>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</si>
  <si>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</si>
  <si>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</si>
  <si>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</si>
  <si>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</si>
  <si>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</si>
  <si>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</si>
  <si>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</si>
  <si>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</si>
  <si>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</si>
  <si>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</si>
  <si>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</si>
  <si>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</si>
  <si>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</si>
  <si>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</si>
  <si>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</si>
  <si>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</si>
  <si>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</si>
  <si>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</si>
  <si>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</si>
  <si>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</si>
  <si>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</si>
  <si>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</si>
  <si>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</si>
  <si>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</si>
  <si>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</si>
  <si>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</si>
  <si>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</si>
  <si>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</si>
  <si>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</si>
  <si>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</si>
  <si>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</si>
  <si>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</si>
  <si>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</si>
  <si>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</si>
  <si>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</si>
  <si>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</si>
  <si>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</si>
  <si>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</si>
  <si>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</si>
  <si>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</si>
  <si>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</si>
  <si>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</si>
  <si>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</si>
  <si>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</si>
  <si>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</si>
  <si>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</si>
  <si>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</si>
  <si>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</si>
  <si>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</si>
  <si>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</si>
  <si>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</si>
  <si>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</si>
  <si>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</si>
  <si>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</si>
  <si>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</si>
  <si>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</si>
  <si>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</si>
  <si>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</si>
  <si>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</si>
  <si>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</si>
  <si>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</si>
  <si>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</si>
  <si>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</si>
  <si>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</si>
  <si>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</si>
  <si>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</si>
  <si>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</si>
  <si>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</si>
  <si>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</si>
  <si>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</si>
  <si>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</si>
  <si>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</si>
  <si>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</si>
  <si>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</si>
  <si>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</si>
  <si>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</si>
  <si>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</si>
  <si>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</si>
  <si>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</si>
  <si>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</si>
  <si>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</si>
  <si>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</si>
  <si>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</si>
  <si>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</si>
  <si>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</si>
  <si>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</si>
  <si>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</si>
  <si>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</si>
  <si>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</si>
  <si>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</si>
  <si>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</si>
  <si>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</si>
  <si>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</si>
  <si>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</si>
  <si>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</si>
  <si>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</si>
  <si>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</si>
  <si>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</si>
  <si>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</si>
  <si>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</si>
  <si>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</si>
  <si>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</si>
  <si>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</si>
  <si>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</si>
  <si>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</si>
  <si>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</si>
  <si>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</si>
  <si>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</si>
  <si>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</si>
  <si>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</si>
  <si>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</si>
  <si>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</si>
  <si>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</si>
  <si>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</si>
  <si>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</si>
  <si>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</si>
  <si>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</si>
  <si>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</si>
  <si>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</si>
  <si>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</si>
  <si>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</si>
  <si>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</si>
  <si>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</si>
  <si>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</si>
  <si>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</si>
  <si>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</si>
  <si>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</si>
  <si>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</si>
  <si>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</si>
  <si>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</si>
  <si>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</si>
  <si>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</si>
  <si>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</si>
  <si>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</si>
  <si>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</si>
  <si>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</si>
  <si>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</si>
  <si>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</si>
  <si>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</si>
  <si>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</si>
  <si>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</si>
  <si>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</si>
  <si>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</si>
  <si>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</si>
  <si>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</si>
  <si>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</si>
  <si>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</si>
  <si>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</si>
  <si>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</si>
  <si>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</si>
  <si>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</si>
  <si>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</si>
  <si>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</si>
  <si>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</si>
  <si>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</si>
  <si>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</si>
  <si>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</si>
  <si>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</si>
  <si>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</si>
  <si>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</si>
  <si>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</si>
  <si>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</si>
  <si>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</si>
  <si>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</si>
  <si>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</si>
  <si>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</si>
  <si>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</si>
  <si>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</si>
  <si>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</si>
  <si>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</si>
  <si>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</si>
  <si>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</si>
  <si>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</si>
  <si>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</si>
  <si>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</si>
  <si>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</si>
  <si>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</si>
  <si>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</si>
  <si>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</si>
  <si>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</si>
  <si>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</si>
  <si>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</si>
  <si>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</si>
  <si>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</si>
  <si>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</si>
  <si>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</si>
  <si>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</si>
  <si>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</si>
  <si>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</si>
  <si>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</si>
  <si>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</si>
  <si>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</si>
  <si>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</si>
  <si>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</si>
  <si>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</si>
  <si>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</si>
  <si>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</si>
  <si>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</si>
  <si>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</si>
  <si>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</si>
  <si>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</si>
  <si>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</si>
  <si>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</si>
  <si>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</si>
  <si>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</si>
  <si>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</si>
  <si>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</si>
  <si>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</si>
  <si>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</si>
  <si>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</si>
  <si>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</si>
  <si>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</si>
  <si>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</si>
  <si>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</si>
  <si>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</si>
  <si>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</si>
  <si>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</si>
  <si>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</si>
  <si>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</si>
  <si>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</si>
  <si>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</si>
  <si>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</si>
  <si>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</si>
  <si>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</si>
  <si>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</si>
  <si>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</si>
  <si>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</si>
  <si>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</si>
  <si>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</si>
  <si>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</si>
  <si>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</si>
  <si>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</si>
  <si>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</si>
  <si>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</si>
  <si>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</si>
  <si>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</si>
  <si>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</si>
  <si>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</si>
  <si>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</si>
  <si>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</si>
  <si>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</si>
  <si>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</si>
  <si>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</si>
  <si>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</si>
  <si>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</si>
  <si>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</si>
  <si>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</si>
  <si>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</si>
  <si>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</si>
  <si>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</si>
  <si>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</si>
  <si>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</si>
  <si>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</si>
  <si>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</si>
  <si>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</si>
  <si>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</si>
  <si>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</si>
  <si>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</si>
  <si>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</si>
  <si>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</si>
  <si>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</si>
  <si>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</si>
  <si>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</si>
  <si>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</si>
  <si>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</si>
  <si>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</si>
  <si>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</si>
  <si>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</si>
  <si>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</si>
  <si>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</si>
  <si>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</si>
  <si>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</si>
  <si>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</si>
  <si>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</si>
  <si>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</si>
  <si>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</si>
  <si>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</si>
  <si>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</si>
  <si>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</si>
  <si>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</si>
  <si>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</si>
  <si>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</si>
  <si>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</si>
  <si>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</si>
  <si>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</si>
  <si>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</si>
  <si>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</si>
  <si>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</si>
  <si>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</si>
  <si>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</si>
  <si>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</si>
  <si>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</si>
  <si>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</si>
  <si>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</si>
  <si>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</si>
  <si>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</si>
  <si>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</si>
  <si>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</si>
  <si>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</si>
  <si>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</si>
  <si>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</si>
  <si>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</si>
  <si>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</si>
  <si>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</si>
  <si>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</si>
  <si>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</si>
  <si>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</si>
  <si>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</si>
  <si>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</si>
  <si>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</si>
  <si>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</si>
  <si>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</si>
  <si>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</si>
  <si>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</si>
  <si>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</si>
  <si>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</si>
  <si>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</si>
  <si>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</si>
  <si>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</si>
  <si>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</si>
  <si>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</si>
  <si>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</si>
  <si>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</si>
  <si>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</si>
  <si>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</si>
  <si>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</si>
  <si>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</si>
  <si>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</si>
  <si>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</si>
  <si>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</si>
  <si>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</si>
  <si>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</si>
  <si>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</si>
  <si>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</si>
  <si>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</si>
  <si>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</si>
  <si>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</si>
  <si>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</si>
  <si>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</si>
  <si>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</si>
  <si>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</si>
  <si>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</si>
  <si>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</si>
  <si>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</si>
  <si>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</si>
  <si>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</si>
  <si>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</si>
  <si>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</si>
  <si>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</si>
  <si>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</si>
  <si>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</si>
  <si>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</si>
  <si>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</si>
  <si>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</si>
  <si>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</si>
  <si>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</si>
  <si>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</si>
  <si>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</si>
  <si>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</si>
  <si>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</si>
  <si>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</si>
  <si>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</si>
  <si>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</si>
  <si>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</si>
  <si>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</si>
  <si>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</si>
  <si>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</si>
  <si>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</si>
  <si>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</si>
  <si>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</si>
  <si>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</si>
  <si>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</si>
  <si>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</si>
  <si>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</si>
  <si>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</si>
  <si>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</si>
  <si>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</si>
  <si>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</si>
  <si>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</si>
  <si>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</si>
  <si>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</si>
  <si>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</si>
  <si>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</si>
  <si>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</si>
  <si>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</si>
  <si>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</si>
  <si>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</si>
  <si>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</si>
  <si>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</si>
  <si>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</si>
  <si>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</si>
  <si>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</si>
  <si>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</si>
  <si>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</si>
  <si>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</si>
  <si>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</si>
  <si>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</si>
  <si>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</si>
  <si>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</si>
  <si>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</si>
  <si>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</si>
  <si>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</si>
  <si>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</si>
  <si>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</si>
  <si>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</si>
  <si>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</si>
  <si>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</si>
  <si>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</si>
  <si>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</si>
  <si>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</si>
  <si>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</si>
  <si>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</si>
  <si>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</si>
  <si>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</si>
  <si>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</si>
  <si>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</si>
  <si>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</si>
  <si>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</si>
  <si>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</si>
  <si>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</si>
  <si>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</si>
  <si>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</si>
  <si>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</si>
  <si>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</si>
  <si>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</si>
  <si>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</si>
  <si>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</si>
  <si>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</si>
  <si>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</si>
  <si>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</si>
  <si>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</si>
  <si>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</si>
  <si>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</si>
  <si>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</si>
  <si>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</si>
  <si>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</si>
  <si>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</si>
  <si>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</si>
  <si>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</si>
  <si>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</si>
  <si>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</si>
  <si>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</si>
  <si>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</si>
  <si>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</si>
  <si>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</si>
  <si>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</si>
  <si>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</si>
  <si>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</si>
  <si>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</si>
  <si>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</si>
  <si>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</si>
  <si>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</si>
  <si>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</si>
  <si>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</si>
  <si>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</si>
  <si>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</si>
  <si>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</si>
  <si>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</si>
  <si>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</si>
  <si>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</si>
  <si>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</si>
  <si>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</si>
  <si>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</si>
  <si>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</si>
  <si>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</si>
  <si>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</si>
  <si>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</si>
  <si>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</si>
  <si>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</si>
  <si>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</si>
  <si>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</si>
  <si>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</si>
  <si>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</si>
  <si>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</si>
  <si>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</si>
  <si>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</si>
  <si>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</si>
  <si>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</si>
  <si>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</si>
  <si>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</si>
  <si>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</si>
  <si>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</si>
  <si>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</si>
  <si>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</si>
  <si>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</si>
  <si>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</si>
  <si>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</si>
  <si>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</si>
  <si>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</si>
  <si>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</si>
  <si>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</si>
  <si>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</si>
  <si>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</si>
  <si>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</si>
  <si>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</si>
  <si>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</si>
  <si>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</si>
  <si>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</si>
  <si>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</si>
  <si>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</si>
  <si>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</si>
  <si>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</si>
  <si>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</si>
  <si>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</si>
  <si>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</si>
  <si>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</si>
  <si>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</si>
  <si>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</si>
  <si>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</si>
  <si>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</si>
  <si>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</si>
  <si>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</si>
  <si>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</si>
  <si>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</si>
  <si>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</si>
  <si>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</si>
  <si>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</si>
  <si>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</si>
  <si>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</si>
  <si>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</si>
  <si>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</si>
  <si>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</si>
  <si>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</si>
  <si>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</si>
  <si>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</si>
  <si>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</si>
  <si>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</si>
  <si>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</si>
  <si>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</si>
  <si>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</si>
  <si>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</si>
  <si>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</si>
  <si>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</si>
  <si>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</si>
  <si>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</si>
  <si>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</si>
  <si>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</si>
  <si>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</si>
  <si>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</si>
  <si>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</si>
  <si>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</si>
  <si>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</si>
  <si>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</si>
  <si>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</si>
  <si>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</si>
  <si>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</si>
  <si>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</si>
  <si>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</si>
  <si>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</si>
  <si>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</si>
  <si>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</si>
  <si>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</si>
  <si>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</si>
  <si>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</si>
  <si>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</si>
  <si>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</si>
  <si>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</si>
  <si>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</si>
  <si>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</si>
  <si>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</si>
  <si>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</si>
  <si>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</si>
  <si>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</si>
  <si>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</si>
  <si>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</si>
  <si>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</si>
  <si>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</si>
  <si>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</si>
  <si>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</si>
  <si>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</si>
  <si>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</si>
  <si>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</si>
  <si>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</si>
  <si>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</si>
  <si>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</si>
  <si>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</si>
  <si>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</si>
  <si>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</si>
  <si>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</si>
  <si>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</si>
  <si>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</si>
  <si>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</si>
  <si>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</si>
  <si>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</si>
  <si>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</si>
  <si>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</si>
  <si>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</si>
  <si>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</si>
  <si>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</si>
  <si>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</si>
  <si>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</si>
  <si>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</si>
  <si>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</si>
  <si>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</si>
  <si>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</si>
  <si>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</si>
  <si>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</si>
  <si>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</si>
  <si>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</si>
  <si>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</si>
  <si>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</si>
  <si>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</si>
  <si>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</si>
  <si>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</si>
  <si>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</si>
  <si>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</si>
  <si>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</si>
  <si>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</si>
  <si>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</si>
  <si>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</si>
  <si>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</si>
  <si>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</si>
  <si>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</si>
  <si>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</si>
  <si>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</si>
  <si>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</si>
  <si>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</si>
  <si>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</si>
  <si>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</si>
  <si>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</si>
  <si>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</si>
  <si>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</si>
  <si>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</si>
  <si>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</si>
  <si>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</si>
  <si>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</si>
  <si>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</si>
  <si>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</si>
  <si>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</si>
  <si>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</si>
  <si>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</si>
  <si>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</si>
  <si>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</si>
  <si>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</si>
  <si>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</si>
  <si>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</si>
  <si>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</si>
  <si>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</si>
  <si>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</si>
  <si>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</si>
  <si>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</si>
  <si>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</si>
  <si>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</si>
  <si>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</si>
  <si>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</si>
  <si>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</si>
  <si>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</si>
  <si>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</si>
  <si>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</si>
  <si>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</si>
  <si>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</si>
  <si>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</si>
  <si>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</si>
  <si>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</si>
  <si>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</si>
  <si>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</si>
  <si>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</si>
  <si>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</si>
  <si>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</si>
  <si>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</si>
  <si>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</si>
  <si>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</si>
  <si>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</si>
  <si>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</si>
  <si>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</si>
  <si>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</si>
  <si>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</si>
  <si>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</si>
  <si>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</si>
  <si>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</si>
  <si>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</si>
  <si>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</si>
  <si>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</si>
  <si>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</si>
  <si>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</si>
  <si>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</si>
  <si>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</si>
  <si>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</si>
  <si>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</si>
  <si>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</si>
  <si>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</si>
  <si>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</si>
  <si>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</si>
  <si>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</si>
  <si>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</si>
  <si>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</si>
  <si>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</si>
  <si>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</si>
  <si>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</si>
  <si>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</si>
  <si>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</si>
  <si>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</si>
  <si>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</si>
  <si>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</si>
  <si>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</si>
  <si>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</si>
  <si>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</si>
  <si>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</si>
  <si>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</si>
  <si>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</si>
  <si>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</si>
  <si>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</si>
  <si>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</si>
  <si>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</si>
  <si>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</si>
  <si>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</si>
  <si>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</si>
  <si>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</si>
  <si>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</si>
  <si>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</si>
  <si>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</si>
  <si>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</si>
  <si>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</si>
  <si>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</si>
  <si>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</si>
  <si>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</si>
  <si>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</si>
  <si>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</si>
  <si>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</si>
  <si>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</si>
  <si>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</si>
  <si>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</si>
  <si>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</si>
  <si>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</si>
  <si>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</si>
  <si>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</si>
  <si>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</si>
  <si>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</si>
  <si>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</si>
  <si>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</si>
  <si>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</si>
  <si>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</si>
  <si>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</si>
  <si>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</si>
  <si>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</si>
  <si>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</si>
  <si>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</si>
  <si>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</si>
  <si>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</si>
  <si>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</si>
  <si>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</si>
  <si>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</si>
  <si>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</si>
  <si>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</si>
  <si>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</si>
  <si>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</si>
  <si>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</si>
  <si>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</si>
  <si>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</si>
  <si>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</si>
  <si>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</si>
  <si>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</si>
  <si>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</si>
  <si>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</si>
  <si>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</si>
  <si>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</si>
  <si>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</si>
  <si>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</si>
  <si>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</si>
  <si>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</si>
  <si>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</si>
  <si>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</si>
  <si>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</si>
  <si>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</si>
  <si>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</si>
  <si>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</si>
  <si>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</si>
  <si>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</si>
  <si>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</si>
  <si>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</si>
  <si>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</si>
  <si>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</si>
  <si>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</si>
  <si>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</si>
  <si>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</si>
  <si>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</si>
  <si>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</si>
  <si>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</si>
  <si>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</si>
  <si>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</si>
  <si>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</si>
  <si>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</si>
  <si>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</si>
  <si>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</si>
  <si>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</si>
  <si>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</si>
  <si>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</si>
  <si>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</si>
  <si>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</si>
  <si>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</si>
  <si>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</si>
  <si>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</si>
  <si>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</si>
  <si>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</si>
  <si>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</si>
  <si>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</si>
  <si>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</si>
  <si>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</si>
  <si>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</si>
  <si>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</si>
  <si>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</si>
  <si>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</si>
  <si>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</si>
  <si>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</si>
  <si>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</si>
  <si>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</si>
  <si>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</si>
  <si>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</si>
  <si>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</si>
  <si>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</si>
  <si>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</si>
  <si>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</si>
  <si>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</si>
  <si>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</si>
  <si>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</si>
  <si>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</si>
  <si>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</si>
  <si>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</si>
  <si>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</si>
  <si>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</si>
  <si>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</si>
  <si>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</si>
  <si>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</si>
  <si>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</si>
  <si>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</si>
  <si>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</si>
  <si>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</si>
  <si>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</si>
  <si>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</si>
  <si>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</si>
  <si>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</si>
  <si>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</si>
  <si>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</si>
  <si>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</si>
  <si>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</si>
  <si>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</si>
  <si>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</si>
  <si>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</si>
  <si>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</si>
  <si>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</si>
  <si>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</si>
  <si>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</si>
  <si>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</si>
  <si>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</si>
  <si>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</si>
  <si>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</si>
  <si>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</si>
  <si>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</si>
  <si>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</si>
  <si>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</si>
  <si>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</si>
  <si>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</si>
  <si>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</si>
  <si>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</si>
  <si>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</si>
  <si>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</si>
  <si>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</si>
  <si>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</si>
  <si>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</si>
  <si>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</si>
  <si>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</si>
  <si>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</si>
  <si>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</si>
  <si>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</si>
  <si>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</si>
  <si>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</si>
  <si>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</si>
  <si>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</si>
  <si>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</si>
  <si>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</si>
  <si>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</si>
  <si>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</si>
  <si>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</si>
  <si>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</si>
  <si>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</si>
  <si>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</si>
  <si>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</si>
  <si>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</si>
  <si>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</si>
  <si>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</si>
  <si>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</si>
  <si>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</si>
  <si>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</si>
  <si>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</si>
  <si>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</si>
  <si>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</si>
  <si>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</si>
  <si>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</si>
  <si>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</si>
  <si>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</si>
  <si>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</si>
  <si>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</si>
  <si>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</si>
  <si>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</si>
  <si>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</si>
  <si>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</si>
  <si>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</si>
  <si>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</si>
  <si>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</si>
  <si>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</si>
  <si>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</si>
  <si>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</si>
  <si>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</si>
  <si>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</si>
  <si>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</si>
  <si>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</si>
  <si>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</si>
  <si>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</si>
  <si>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</si>
  <si>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</si>
  <si>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</si>
  <si>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</si>
  <si>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</si>
  <si>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</si>
  <si>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</si>
  <si>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</si>
  <si>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</si>
  <si>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</si>
  <si>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</si>
  <si>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</si>
  <si>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</si>
  <si>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</si>
  <si>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</si>
  <si>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</si>
  <si>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</si>
  <si>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</si>
  <si>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</si>
  <si>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</si>
  <si>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</si>
  <si>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</si>
  <si>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</si>
  <si>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</si>
  <si>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</si>
  <si>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</si>
  <si>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</si>
  <si>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</si>
  <si>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</si>
  <si>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</si>
  <si>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</si>
  <si>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</si>
  <si>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</si>
  <si>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</si>
  <si>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</si>
  <si>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</si>
  <si>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</si>
  <si>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</si>
  <si>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</si>
  <si>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</si>
  <si>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</si>
  <si>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</si>
  <si>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</si>
  <si>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</si>
  <si>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</si>
  <si>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</si>
  <si>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</si>
  <si>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</si>
  <si>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</si>
  <si>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</si>
  <si>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</si>
  <si>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</si>
  <si>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</si>
  <si>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</si>
  <si>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</si>
  <si>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</si>
  <si>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</si>
  <si>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</si>
  <si>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</si>
  <si>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</si>
  <si>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</si>
  <si>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</si>
  <si>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</si>
  <si>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</si>
  <si>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</si>
  <si>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</si>
  <si>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</si>
  <si>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</si>
  <si>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</si>
  <si>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</si>
  <si>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</si>
  <si>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</si>
  <si>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</si>
  <si>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</si>
  <si>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</si>
  <si>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</si>
  <si>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</si>
  <si>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</si>
  <si>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</si>
  <si>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</si>
  <si>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</si>
  <si>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</si>
  <si>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</si>
  <si>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</si>
  <si>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</si>
  <si>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</si>
  <si>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</si>
  <si>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</si>
  <si>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</si>
  <si>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</si>
  <si>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</si>
  <si>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</si>
  <si>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</si>
  <si>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</si>
  <si>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</si>
  <si>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</si>
  <si>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</si>
  <si>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</si>
  <si>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</si>
  <si>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</si>
  <si>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</si>
  <si>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</si>
  <si>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</si>
  <si>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</si>
  <si>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</si>
  <si>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</si>
  <si>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</si>
  <si>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</si>
  <si>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</si>
  <si>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</si>
  <si>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</si>
  <si>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</si>
  <si>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</si>
  <si>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</si>
  <si>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</si>
  <si>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</si>
  <si>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</si>
  <si>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</si>
  <si>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</si>
  <si>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</si>
  <si>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</si>
  <si>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</si>
  <si>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</si>
  <si>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</si>
  <si>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</si>
  <si>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</si>
  <si>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</si>
  <si>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</si>
  <si>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</si>
  <si>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</si>
  <si>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</si>
  <si>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</si>
  <si>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</si>
  <si>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</si>
  <si>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</si>
  <si>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</si>
  <si>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</si>
  <si>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</si>
  <si>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</si>
  <si>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</si>
  <si>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</si>
  <si>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</si>
  <si>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</si>
  <si>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</si>
  <si>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</si>
  <si>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</si>
  <si>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</si>
  <si>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</si>
  <si>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</si>
  <si>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</si>
  <si>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</si>
  <si>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</si>
  <si>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</si>
  <si>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</si>
  <si>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</si>
  <si>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</si>
  <si>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</si>
  <si>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</si>
  <si>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</si>
  <si>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</si>
  <si>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</si>
  <si>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</si>
  <si>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</si>
  <si>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</si>
  <si>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</si>
  <si>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</si>
  <si>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</si>
  <si>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</si>
  <si>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</si>
  <si>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</si>
  <si>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</si>
  <si>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</si>
  <si>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</si>
  <si>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</si>
  <si>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</si>
  <si>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</si>
  <si>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</si>
  <si>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</si>
  <si>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</si>
  <si>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</si>
  <si>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</si>
  <si>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</si>
  <si>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</si>
  <si>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</si>
  <si>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</si>
  <si>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</si>
  <si>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</si>
  <si>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</si>
  <si>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</si>
  <si>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</si>
  <si>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</si>
  <si>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</si>
  <si>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</si>
  <si>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</si>
  <si>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</si>
  <si>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</si>
  <si>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</si>
  <si>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</si>
  <si>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</si>
  <si>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</si>
  <si>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</si>
  <si>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</si>
  <si>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</si>
  <si>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</si>
  <si>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</si>
  <si>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</si>
  <si>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</si>
  <si>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</si>
  <si>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</si>
  <si>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</si>
  <si>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</si>
  <si>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</si>
  <si>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</si>
  <si>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</si>
  <si>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</si>
  <si>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</si>
  <si>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</si>
  <si>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</si>
  <si>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</si>
  <si>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</si>
  <si>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</si>
  <si>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</si>
  <si>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</si>
  <si>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</si>
  <si>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</si>
  <si>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</si>
  <si>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</si>
  <si>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</si>
  <si>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</si>
  <si>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</si>
  <si>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</si>
  <si>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</si>
  <si>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</si>
  <si>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</si>
  <si>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</si>
  <si>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</si>
  <si>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</si>
  <si>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</si>
  <si>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</si>
  <si>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</si>
  <si>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</si>
  <si>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</si>
  <si>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</si>
  <si>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</si>
  <si>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</si>
  <si>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</si>
  <si>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</si>
  <si>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</si>
  <si>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</si>
  <si>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</si>
  <si>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</si>
  <si>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</si>
  <si>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</si>
  <si>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</si>
  <si>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</si>
  <si>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</si>
  <si>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</si>
  <si>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</si>
  <si>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</si>
  <si>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</si>
  <si>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</si>
  <si>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</si>
  <si>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</si>
  <si>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</si>
  <si>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</si>
  <si>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</si>
  <si>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</si>
  <si>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</si>
  <si>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</si>
  <si>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</si>
  <si>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</si>
  <si>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</si>
  <si>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</si>
  <si>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</si>
  <si>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</si>
  <si>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</si>
  <si>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</si>
  <si>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</si>
  <si>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</si>
  <si>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</si>
  <si>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</si>
  <si>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</si>
  <si>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</si>
  <si>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</si>
  <si>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</si>
  <si>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</si>
  <si>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</si>
  <si>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</si>
  <si>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</si>
  <si>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</si>
  <si>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</si>
  <si>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</si>
  <si>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</si>
  <si>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</si>
  <si>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</si>
  <si>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</si>
  <si>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</si>
  <si>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</si>
  <si>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</si>
  <si>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</si>
  <si>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</si>
  <si>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</si>
  <si>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</si>
  <si>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</si>
  <si>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</si>
  <si>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</si>
  <si>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</si>
  <si>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</si>
  <si>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</si>
  <si>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</si>
  <si>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</si>
  <si>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</si>
  <si>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</si>
  <si>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</si>
  <si>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</si>
  <si>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</si>
  <si>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</si>
  <si>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</si>
  <si>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</si>
  <si>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</si>
  <si>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</si>
  <si>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</si>
  <si>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</si>
  <si>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</si>
  <si>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</si>
  <si>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</si>
  <si>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</si>
  <si>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</si>
  <si>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</si>
  <si>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</si>
  <si>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</si>
  <si>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</si>
  <si>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</si>
  <si>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</si>
  <si>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</si>
  <si>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</si>
  <si>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</si>
  <si>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</si>
  <si>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</si>
  <si>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</si>
  <si>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</si>
  <si>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</si>
  <si>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</si>
  <si>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</si>
  <si>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</si>
  <si>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</si>
  <si>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</si>
  <si>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</si>
  <si>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</si>
  <si>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</si>
  <si>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</si>
  <si>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</si>
  <si>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</si>
  <si>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</si>
  <si>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</si>
  <si>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</si>
  <si>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</si>
  <si>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</si>
  <si>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</si>
  <si>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</si>
  <si>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</si>
  <si>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</si>
  <si>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</si>
  <si>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</si>
  <si>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</si>
  <si>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</si>
  <si>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</si>
  <si>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</si>
  <si>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</si>
  <si>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</si>
  <si>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</si>
  <si>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</si>
  <si>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</si>
  <si>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</si>
  <si>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</si>
  <si>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</si>
  <si>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</si>
  <si>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</si>
  <si>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</si>
  <si>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</si>
  <si>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</si>
  <si>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</si>
  <si>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</si>
  <si>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</si>
  <si>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</si>
  <si>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</si>
  <si>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</si>
  <si>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</si>
  <si>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</si>
  <si>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</si>
  <si>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</si>
  <si>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</si>
  <si>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</si>
  <si>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</si>
  <si>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</si>
  <si>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</si>
  <si>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</si>
  <si>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</si>
  <si>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</si>
  <si>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</si>
  <si>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</si>
  <si>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</si>
  <si>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</si>
  <si>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</si>
  <si>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</si>
  <si>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</si>
  <si>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</si>
  <si>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</si>
  <si>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</si>
  <si>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</si>
  <si>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</si>
  <si>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</si>
  <si>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</si>
  <si>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</si>
  <si>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</si>
  <si>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</si>
  <si>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</si>
  <si>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</si>
  <si>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</si>
  <si>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</si>
  <si>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</si>
  <si>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</si>
  <si>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</si>
  <si>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</si>
  <si>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</si>
  <si>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</si>
  <si>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</si>
  <si>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</si>
  <si>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</si>
  <si>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</si>
  <si>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</si>
  <si>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</si>
  <si>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</si>
  <si>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</si>
  <si>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</si>
  <si>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</si>
  <si>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</si>
  <si>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</si>
  <si>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</si>
  <si>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</si>
  <si>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</si>
  <si>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</si>
  <si>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</si>
  <si>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</si>
  <si>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</si>
  <si>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</si>
  <si>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</si>
  <si>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</si>
  <si>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</si>
  <si>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</si>
  <si>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</si>
  <si>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</si>
  <si>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</si>
  <si>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</si>
  <si>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</si>
  <si>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</si>
  <si>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</si>
  <si>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</si>
  <si>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</si>
  <si>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</si>
  <si>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</si>
  <si>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</si>
  <si>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</si>
  <si>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</si>
  <si>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</si>
  <si>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</si>
  <si>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</si>
  <si>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</si>
  <si>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</si>
  <si>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</si>
  <si>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</si>
  <si>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</si>
  <si>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</si>
  <si>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</si>
  <si>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</si>
  <si>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</si>
  <si>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</si>
  <si>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</si>
  <si>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</si>
  <si>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</si>
  <si>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</si>
  <si>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</si>
  <si>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</si>
  <si>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</si>
  <si>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</si>
  <si>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</si>
  <si>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</si>
  <si>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</si>
  <si>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</si>
  <si>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</si>
  <si>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</si>
  <si>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</si>
  <si>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</si>
  <si>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</si>
  <si>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</si>
  <si>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</si>
  <si>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</si>
  <si>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</si>
  <si>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</si>
  <si>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</si>
  <si>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</si>
  <si>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</si>
  <si>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</si>
  <si>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</si>
  <si>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</si>
  <si>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</si>
  <si>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</si>
  <si>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</si>
  <si>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</si>
  <si>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</si>
  <si>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</si>
  <si>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</si>
  <si>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</si>
  <si>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</si>
  <si>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</si>
  <si>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</si>
  <si>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</si>
  <si>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</si>
  <si>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</si>
  <si>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</si>
  <si>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</si>
  <si>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</si>
  <si>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</si>
  <si>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</si>
  <si>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</si>
  <si>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</si>
  <si>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</si>
  <si>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</si>
  <si>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</si>
  <si>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</si>
  <si>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</si>
  <si>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</si>
  <si>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</si>
  <si>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</si>
  <si>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</si>
  <si>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</si>
  <si>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</si>
  <si>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</si>
  <si>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</si>
  <si>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</si>
  <si>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</si>
  <si>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</si>
  <si>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</si>
  <si>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</si>
  <si>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</si>
  <si>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</si>
  <si>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</si>
  <si>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</si>
  <si>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</si>
  <si>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</si>
  <si>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</si>
  <si>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</si>
  <si>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</si>
  <si>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</si>
  <si>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</si>
  <si>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</si>
  <si>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</si>
  <si>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</si>
  <si>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</si>
  <si>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</si>
  <si>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</si>
  <si>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</si>
  <si>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</si>
  <si>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</si>
  <si>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</si>
  <si>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</si>
  <si>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</si>
  <si>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</si>
  <si>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</si>
  <si>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</si>
  <si>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</si>
  <si>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</si>
  <si>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</si>
  <si>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</si>
  <si>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</si>
  <si>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</si>
  <si>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</si>
  <si>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</si>
  <si>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</si>
  <si>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</si>
  <si>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</si>
  <si>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</si>
  <si>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</si>
  <si>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</si>
  <si>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</si>
  <si>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</si>
  <si>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</si>
  <si>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</si>
  <si>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</si>
  <si>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</si>
  <si>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</si>
  <si>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</si>
  <si>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</si>
  <si>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</si>
  <si>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</si>
  <si>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</si>
  <si>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</si>
  <si>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</si>
  <si>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</si>
  <si>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</si>
  <si>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</si>
  <si>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</si>
  <si>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</si>
  <si>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</si>
  <si>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</si>
  <si>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</si>
  <si>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</si>
  <si>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</si>
  <si>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</si>
  <si>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</si>
  <si>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</si>
  <si>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</si>
  <si>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</si>
  <si>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</si>
  <si>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</si>
  <si>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</si>
  <si>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</si>
  <si>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</si>
  <si>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</si>
  <si>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</si>
  <si>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</si>
  <si>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</si>
  <si>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</si>
  <si>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</si>
  <si>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</si>
  <si>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</si>
  <si>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</si>
  <si>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</si>
  <si>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</si>
  <si>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</si>
  <si>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</si>
  <si>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</si>
  <si>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</si>
  <si>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</si>
  <si>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</si>
  <si>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</si>
  <si>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</si>
  <si>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</si>
  <si>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</si>
  <si>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</si>
  <si>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</si>
  <si>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</si>
  <si>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</si>
  <si>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</si>
  <si>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</si>
  <si>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</si>
  <si>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</si>
  <si>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</si>
  <si>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</si>
  <si>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</si>
  <si>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</si>
  <si>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</si>
  <si>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</si>
  <si>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</si>
  <si>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</si>
  <si>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</si>
  <si>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</si>
  <si>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</si>
  <si>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</si>
  <si>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</si>
  <si>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</si>
  <si>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</si>
  <si>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</si>
  <si>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</si>
  <si>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</si>
  <si>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</si>
  <si>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</si>
  <si>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</si>
  <si>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</si>
  <si>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</si>
  <si>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</si>
  <si>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</si>
  <si>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</si>
  <si>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</si>
  <si>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</si>
  <si>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</si>
  <si>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</si>
  <si>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</si>
  <si>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</si>
  <si>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</si>
  <si>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</si>
  <si>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</si>
  <si>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</si>
  <si>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</si>
  <si>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</si>
  <si>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</si>
  <si>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</si>
  <si>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</si>
  <si>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</si>
  <si>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</si>
  <si>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</si>
  <si>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</si>
  <si>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</si>
  <si>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</si>
  <si>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</si>
  <si>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</si>
  <si>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</si>
  <si>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</si>
  <si>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</si>
  <si>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</si>
  <si>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</si>
  <si>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</si>
  <si>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</si>
  <si>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</si>
  <si>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</si>
  <si>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</si>
  <si>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</si>
  <si>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</si>
  <si>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</si>
  <si>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</si>
  <si>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</si>
  <si>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</si>
  <si>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</si>
  <si>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</si>
  <si>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</si>
  <si>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</si>
  <si>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</si>
  <si>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</si>
  <si>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</si>
  <si>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</si>
  <si>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</si>
  <si>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</si>
  <si>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</si>
  <si>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</si>
  <si>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</si>
  <si>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</si>
  <si>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</si>
  <si>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</si>
  <si>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</si>
  <si>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</si>
  <si>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</si>
  <si>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</si>
  <si>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</si>
  <si>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</si>
  <si>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</si>
  <si>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</si>
  <si>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</si>
  <si>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</si>
  <si>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</si>
  <si>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</si>
  <si>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</si>
  <si>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</si>
  <si>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</si>
  <si>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</si>
  <si>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</si>
  <si>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</si>
  <si>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</si>
  <si>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</si>
  <si>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</si>
  <si>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</si>
  <si>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</si>
  <si>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PCM-20251119-00001495</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</si>
  <si>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</si>
  <si>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</si>
  <si>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</si>
  <si>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</si>
  <si>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</si>
  <si>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</si>
  <si>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</si>
  <si>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</si>
  <si>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</si>
  <si>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</si>
  <si>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</si>
  <si>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</si>
  <si>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</si>
  <si>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</si>
  <si>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</si>
  <si>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</si>
  <si>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</si>
  <si>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</si>
  <si>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</si>
  <si>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</si>
  <si>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</si>
  <si>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</si>
  <si>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</si>
  <si>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</si>
  <si>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</si>
  <si>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</si>
  <si>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</si>
  <si>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</si>
  <si>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</si>
  <si>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</si>
  <si>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</si>
  <si>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</si>
  <si>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</si>
  <si>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</si>
  <si>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</si>
  <si>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</si>
  <si>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</si>
  <si>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</si>
  <si>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</si>
  <si>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</si>
  <si>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</si>
  <si>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</si>
  <si>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</si>
  <si>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</si>
  <si>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</si>
  <si>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</si>
  <si>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</si>
  <si>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</si>
  <si>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</si>
  <si>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</si>
  <si>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</si>
  <si>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</si>
  <si>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</si>
  <si>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</si>
  <si>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</si>
  <si>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</si>
  <si>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</si>
  <si>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</si>
  <si>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</si>
  <si>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</si>
  <si>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</si>
  <si>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</si>
  <si>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</si>
  <si>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</si>
  <si>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</si>
  <si>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</si>
  <si>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</si>
  <si>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</si>
  <si>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</si>
  <si>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</si>
  <si>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</si>
  <si>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</si>
  <si>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</si>
  <si>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</si>
  <si>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</si>
  <si>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</si>
  <si>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</si>
  <si>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</si>
  <si>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</si>
  <si>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</si>
  <si>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</si>
  <si>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</si>
  <si>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</si>
  <si>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</si>
  <si>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</si>
  <si>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PCM-20251119-00001279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</si>
  <si>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</si>
  <si>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</si>
  <si>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</si>
  <si>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</si>
  <si>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</si>
  <si>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</si>
  <si>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</si>
  <si>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</si>
  <si>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</si>
  <si>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TT-20251119-00078- no new PCM</t>
  </si>
  <si>
    <t>EM Team on the way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</si>
</sst>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 totalsRowShown="0" headerRowDxfId="174" dataDxfId="173" headerRowBorderDxfId="171" tableBorderDxfId="172" totalsRowBorderDxfId="170">
  <autoFilter ref="A1:L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8" totalsRowShown="0" headerRowDxfId="31" dataDxfId="30" headerRowBorderDxfId="28" tableBorderDxfId="29">
  <autoFilter ref="A1:L1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317.72305439814954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17344</v>
      </c>
      <c r="E3" s="142" t="s">
        <v>39021</v>
      </c>
      <c r="F3" s="143">
        <v>45980.653587962966</v>
      </c>
      <c r="G3" s="144">
        <f ca="1">IFERROR(NOW()-F3,"")</f>
        <v>1.7892361109261401E-2</v>
      </c>
      <c r="H3" s="143">
        <v>45980.648634259262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45980.671480324076</v>
      </c>
      <c r="H4" s="143"/>
      <c r="I4" s="141" t="str">
        <f>IFERROR(VLOOKUP(D4,DB!A:F,6,0),"")</f>
        <v/>
      </c>
      <c r="J4" s="141" t="str">
        <f>IFERROR(VLOOKUP(D4,DB!A:G,7,0),"")</f>
        <v/>
      </c>
      <c r="K4" s="145"/>
      <c r="L4" s="146" t="str">
        <f>IFERROR(VLOOKUP(D4,DB!A:I,9,0),"")</f>
        <v/>
      </c>
    </row>
    <row r="5" spans="1:15" ht="15" customHeight="1">
      <c r="A5" s="128"/>
      <c r="B5" s="129" t="str">
        <f>IFERROR(VLOOKUP(D10,DB!A:K,11,0),"")</f>
        <v/>
      </c>
      <c r="C5" s="129"/>
      <c r="D5" s="129"/>
      <c r="E5" s="130"/>
      <c r="F5" s="127"/>
      <c r="G5" s="131">
        <f ca="1">IFERROR(NOW()-F5,"")</f>
        <v>45980.671480324076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45980.671480324076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45980.671480324076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45980.671480324076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45980.671480324076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45980.671480324076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45980.671480324076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45980.671480324076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45980.671480324076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45980.671480324076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45980.671480324076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45980.671480324076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45980.671480324076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45980.671480324076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45980.671480324076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45980.671480324076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45980.671480324076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45980.671480324076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45980.671480324076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45980.671480324076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45980.671480324076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45980.671480324076</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45980.671480324076</v>
      </c>
      <c r="H27" s="127"/>
      <c r="I27" s="129" t="str">
        <f>IFERROR(VLOOKUP(D32,DB!A:F,6,0),"")</f>
        <v/>
      </c>
      <c r="J27" s="129" t="str">
        <f>IFERROR(VLOOKUP(D32,DB!A:G,7,0),"")</f>
        <v/>
      </c>
      <c r="K27" s="132"/>
      <c r="L27" s="133" t="str">
        <f>IFERROR(VLOOKUP(D32,DB!A:I,9,0),"")</f>
        <v/>
      </c>
    </row>
    <row r="28" spans="1:12" ht="15" customHeight="1">
      <c r="A28" s="128"/>
      <c r="B28" s="129" t="str">
        <f>IFERROR(VLOOKUP(#REF!,DB!A:K,11,0),"")</f>
        <v/>
      </c>
      <c r="C28" s="129"/>
      <c r="D28" s="129"/>
      <c r="E28" s="130"/>
      <c r="F28" s="127"/>
      <c r="G28" s="131">
        <f ca="1">IFERROR(NOW()-F28,"")</f>
        <v>45980.671480324076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45980.671480324076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45980.671480324076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45980.671480324076</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45980.671480324076</v>
      </c>
      <c r="H32" s="127"/>
      <c r="I32" s="129" t="str">
        <f>IFERROR(VLOOKUP(#REF!,DB!A:F,6,0),"")</f>
        <v/>
      </c>
      <c r="J32" s="129" t="str">
        <f>IFERROR(VLOOKUP(#REF!,DB!A:G,7,0),"")</f>
        <v/>
      </c>
      <c r="K32" s="132"/>
      <c r="L32" s="133" t="str">
        <f>IFERROR(VLOOKUP(#REF!,DB!A:I,9,0),"")</f>
        <v/>
      </c>
    </row>
    <row r="33" spans="1:12" ht="15" customHeight="1">
      <c r="A33" s="128"/>
      <c r="B33" s="129" t="str">
        <f>IFERROR(VLOOKUP(D33,DB!A:K,11,0),"")</f>
        <v/>
      </c>
      <c r="C33" s="129"/>
      <c r="D33" s="129"/>
      <c r="E33" s="130"/>
      <c r="F33" s="127"/>
      <c r="G33" s="131">
        <f ca="1">IFERROR(NOW()-F33,"")</f>
        <v>45980.671480324076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45980.671480324076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45980.671480324076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45980.671480324076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45980.671480324076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45980.671480324076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45980.671480324076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45980.671480324076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45980.671480324076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45980.671480324076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45980.671480324076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45980.671480324076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45980.671480324076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45980.671480324076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45980.671480324076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45980.671480324076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45980.671480324076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45980.671480324076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45980.671480324076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45980.671480324076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45980.671480324076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45980.671480324076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45980.671480324076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45980.671480324076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45980.671480324076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45980.671480324076</v>
      </c>
      <c r="H58" s="127"/>
      <c r="I58" s="129" t="str">
        <f>IFERROR(VLOOKUP(D58,DB!A:F,6,0),"")</f>
        <v/>
      </c>
      <c r="J58" s="129" t="str">
        <f>IFERROR(VLOOKUP(D58,DB!A:G,7,0),"")</f>
        <v/>
      </c>
      <c r="K58" s="132"/>
      <c r="L58" s="133" t="str">
        <f>IFERROR(VLOOKUP(D58,DB!A:I,9,0),"")</f>
        <v/>
      </c>
    </row>
  </sheetData>
  <customSheetViews>
    <customSheetView guid="{F6042A99-DD27-4453-835D-0834D95730CC}" filter="1" showAutoFilter="1">
      <pageMargins left="0" right="0" top="0" bottom="0" header="0" footer="0"/>
      <autoFilter ref="B1:M1" xr:uid="{FE3C1BDE-8587-4CBE-A39F-A7AE3E8BB36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155.67164236111421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45980.671480324076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45980.671480324076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45980.671480324076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14427</v>
      </c>
      <c r="E7" s="102"/>
      <c r="F7" s="103"/>
      <c r="G7" s="104">
        <f ca="1">IFERROR(NOW()-F7,"-")</f>
        <v>45980.671480324076</v>
      </c>
      <c r="H7" s="103"/>
      <c r="I7" s="18" t="str">
        <f>IFERROR(VLOOKUP(D7,DB!A:F,6,0),"")</f>
        <v>SCECO</v>
      </c>
      <c r="J7" s="18" t="str">
        <f>IFERROR(VLOOKUP(D7,DB!A:G,7,0),"")</f>
        <v>Vandalized+Vandalized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45980.671480324076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45980.671480324076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45980.671480324076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45980.671480324076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45980.671480324076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45980.671480324076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45980.671480324076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45980.671480324076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45980.671480324076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45980.671480324076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45980.671480324076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45980.671480324076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45980.671480324076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45980.671480324076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45980.671480324076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45980.671480324076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45980.671480324076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45980.671480324076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45980.671480324076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45980.671480324076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45980.671480324076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45980.671480324076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45980.671480324076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45980.671480324076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45980.671480324076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45980.671480324076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45980.671480324076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45980.671480324076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45980.671480324076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45980.671480324076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45980.671480324076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45980.671480324076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45980.671480324076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45980.671480324076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45980.671480324076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45980.671480324076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45980.671480324076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45980.671480324076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45980.671480324076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45980.671480324076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45980.671480324076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45980.671480324076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45980.671480324076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45980.671480324076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45980.671480324076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45980.671480324076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45980.671480324076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45980.671480324076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45980.671480324076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45980.671480324076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45980.671480324076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45980.671480324076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45980.671480324076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45980.671480324076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45980.671480324076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45980.671480324076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45980.671480324076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45980.671480324076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45980.671480324076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45980.671480324076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45980.671480324076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45980.671480324076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45980.671480324076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45980.671480324076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45980.671480324076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45980.671480324076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45980.671480324076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45980.671480324076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45980.671480324076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45980.671480324076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45980.671480324076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45980.671480324076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45980.671480324076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45980.671480324076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45980.671480324076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45980.671480324076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45980.671480324076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45980.671480324076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45980.671480324076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45980.671480324076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45980.671480324076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45980.671480324076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45980.671480324076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45980.671480324076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45980.671480324076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45980.671480324076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45980.671480324076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45980.671480324076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45980.671480324076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45980.671480324076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45980.671480324076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45980.671480324076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45980.671480324076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45980.671480324076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45980.671480324076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45980.671480324076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45980.671480324076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45980.671480324076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45980.671480324076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45980.671480324076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45980.671480324076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45980.671480324076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45980.671480324076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45980.671480324076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45980.671480324076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45980.671480324076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45980.671480324076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45980.671480324076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45980.671480324076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45980.671480324076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45980.671480324076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45980.671480324076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45980.671480324076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45980.671480324076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45980.671480324076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45980.671480324076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45980.671480324076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45980.671480324076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45980.671480324076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45980.671480324076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45980.671480324076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45980.671480324076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45980.671480324076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45980.671480324076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45980.671480324076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45980.671480324076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45980.671480324076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45980.671480324076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45980.671480324076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45980.671480324076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45980.671480324076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45980.671480324076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45980.671480324076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45980.671480324076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45980.671480324076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45980.671480324076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45980.671480324076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45980.671480324076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45980.671480324076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45980.671480324076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45980.671480324076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45980.671480324076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45980.671480324076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45980.671480324076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45980.671480324076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45980.671480324076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45980.671480324076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45980.671480324076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45980.671480324076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45980.671480324076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45980.671480324076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45980.671480324076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45980.671480324076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45980.671480324076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45980.671480324076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45980.671480324076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45980.671480324076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45980.671480324076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45980.671480324076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45980.671480324076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45980.671480324076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45980.671480324076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45980.671480324076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45980.671480324076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45980.671480324076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45980.671480324076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45980.671480324076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45980.671480324076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45980.671480324076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45980.671480324076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45980.671480324076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45980.671480324076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45980.671480324076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45980.671480324076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45980.671480324076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45980.671480324076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45980.671480324076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45980.671480324076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45980.671480324076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45980.671480324076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45980.671480324076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45980.671480324076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45980.671480324076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45980.671480324076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45980.671480324076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45980.671480324076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45980.671480324076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45980.671480324076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45980.671480324076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45980.671480324076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45980.671480324076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45980.671480324076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45980.671480324076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45980.671480324076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45980.671480324076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45980.671480324076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45980.671480324076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45980.671480324076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45980.671480324076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45980.671480324076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45980.671480324076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45980.671480324076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45980.671480324076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45980.671480324076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45980.671480324076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45980.671480324076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45980.671480324076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45980.671480324076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45980.671480324076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45980.671480324076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45980.671480324076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45980.671480324076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45980.671480324076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45980.671480324076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45980.671480324076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45980.671480324076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45980.671480324076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45980.671480324076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45980.671480324076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45980.671480324076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45980.671480324076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45980.671480324076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45980.671480324076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45980.671480324076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45980.671480324076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45980.671480324076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45980.671480324076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45980.671480324076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45980.671480324076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45980.671480324076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45980.671480324076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45980.671480324076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45980.671480324076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45980.671480324076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45980.671480324076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45980.671480324076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45980.671480324076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45980.671480324076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45980.671480324076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45980.671480324076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45980.671480324076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45980.671480324076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45980.671480324076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45980.671480324076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45980.671480324076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45980.671480324076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45980.671480324076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45980.671480324076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45980.671480324076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45980.671480324076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45980.671480324076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45980.671480324076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45980.671480324076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45980.671480324076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45980.671480324076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45980.671480324076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45980.671480324076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45980.671480324076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45980.671480324076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45980.671480324076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45980.671480324076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45980.671480324076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45980.671480324076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45980.671480324076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45980.671480324076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45980.671480324076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45980.671480324076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45980.671480324076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45980.671480324076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45980.671480324076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45980.671480324076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45980.671480324076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45980.671480324076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45980.671480324076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45980.671480324076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45980.671480324076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45980.671480324076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45980.671480324076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45980.671480324076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45980.671480324076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45980.671480324076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45980.671480324076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45980.671480324076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45980.671480324076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45980.671480324076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45980.671480324076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45980.671480324076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45980.671480324076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45980.671480324076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45980.671480324076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45980.671480324076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45980.671480324076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45980.671480324076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45980.671480324076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45980.671480324076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45980.671480324076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45980.671480324076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45980.671480324076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45980.671480324076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45980.671480324076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45980.671480324076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45980.671480324076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45980.671480324076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45980.671480324076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45980.671480324076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45980.671480324076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45980.671480324076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45980.671480324076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45980.671480324076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45980.671480324076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45980.671480324076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45980.671480324076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45980.671480324076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45980.671480324076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45980.671480324076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45980.671480324076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45980.671480324076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45980.671480324076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45980.671480324076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45980.671480324076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45980.671480324076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45980.671480324076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45980.671480324076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45980.671480324076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45980.671480324076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45980.671480324076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45980.671480324076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45980.671480324076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45980.671480324076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45980.671480324076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45980.671480324076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45980.671480324076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45980.671480324076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45980.671480324076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45980.671480324076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45980.671480324076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45980.671480324076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45980.671480324076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45980.671480324076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45980.671480324076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45980.671480324076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45980.671480324076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45980.671480324076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45980.671480324076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45980.671480324076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45980.671480324076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45980.671480324076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45980.671480324076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45980.671480324076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45980.671480324076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45980.671480324076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45980.671480324076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45980.671480324076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45980.671480324076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45980.671480324076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45980.671480324076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45980.671480324076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45980.671480324076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45980.671480324076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45980.671480324076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45980.671480324076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45980.671480324076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45980.671480324076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45980.671480324076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45980.671480324076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45980.671480324076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45980.671480324076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45980.671480324076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45980.671480324076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45980.671480324076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45980.671480324076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45980.671480324076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45980.671480324076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45980.671480324076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45980.671480324076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45980.671480324076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45980.671480324076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45980.671480324076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45980.671480324076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45980.671480324076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45980.671480324076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45980.671480324076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45980.671480324076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45980.671480324076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45980.671480324076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45980.671480324076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45980.671480324076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45980.671480324076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45980.671480324076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45980.671480324076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45980.671480324076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45980.671480324076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45980.671480324076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45980.671480324076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45980.671480324076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45980.671480324076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45980.671480324076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45980.671480324076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45980.671480324076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45980.671480324076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45980.671480324076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45980.671480324076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45980.671480324076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45980.671480324076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45980.671480324076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45980.671480324076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45980.671480324076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45980.671480324076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45980.671480324076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45980.671480324076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45980.671480324076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45980.671480324076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45980.671480324076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45980.671480324076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45980.671480324076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45980.671480324076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45980.671480324076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45980.671480324076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45980.671480324076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45980.671480324076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45980.671480324076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45980.671480324076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45980.671480324076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45980.671480324076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45980.671480324076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45980.671480324076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45980.671480324076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45980.671480324076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45980.671480324076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45980.671480324076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45980.671480324076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45980.671480324076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45980.671480324076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45980.671480324076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45980.671480324076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45980.671480324076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45980.671480324076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45980.671480324076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45980.671480324076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45980.671480324076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45980.671480324076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45980.671480324076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45980.671480324076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45980.671480324076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45980.671480324076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45980.671480324076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45980.671480324076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45980.671480324076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45980.671480324076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45980.671480324076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45980.671480324076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45980.671480324076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45980.671480324076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45980.671480324076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45980.671480324076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45980.671480324076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45980.671480324076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45980.671480324076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45980.671480324076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45980.671480324076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45980.671480324076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45980.671480324076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45980.671480324076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45980.671480324076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45980.671480324076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45980.671480324076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45980.671480324076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45980.671480324076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45980.671480324076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45980.671480324076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45980.671480324076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45980.671480324076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45980.671480324076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45980.671480324076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45980.671480324076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45980.671480324076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45980.671480324076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45980.671480324076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45980.671480324076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45980.671480324076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45980.671480324076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45980.671480324076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45980.671480324076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45980.671480324076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45980.671480324076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45980.671480324076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45980.671480324076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45980.671480324076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45980.671480324076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45980.671480324076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45980.671480324076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45980.671480324076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45980.671480324076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45980.671480324076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45980.671480324076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45980.671480324076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45980.671480324076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45980.671480324076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45980.671480324076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45980.671480324076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45980.671480324076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45980.671480324076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45980.671480324076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45980.671480324076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45980.671480324076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45980.671480324076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45980.671480324076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45980.671480324076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45980.671480324076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45980.671480324076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45980.671480324076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45980.671480324076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45980.671480324076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45980.671480324076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45980.671480324076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45980.671480324076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45980.671480324076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45980.671480324076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45980.671480324076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45980.671480324076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45980.671480324076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45980.671480324076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45980.671480324076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45980.671480324076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45980.671480324076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45980.671480324076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45980.671480324076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45980.671480324076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45980.671480324076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45980.671480324076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45980.671480324076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45980.671480324076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45980.671480324076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45980.671480324076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45980.671480324076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45980.671480324076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45980.671480324076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45980.671480324076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45980.671480324076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45980.671480324076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45980.671480324076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45980.671480324076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45980.671480324076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45980.671480324076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45980.671480324076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45980.671480324076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45980.671480324076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45980.671480324076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45980.671480324076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45980.671480324076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45980.671480324076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45980.671480324076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45980.671480324076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45980.671480324076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45980.671480324076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45980.671480324076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45980.671480324076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45980.671480324076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45980.671480324076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45980.671480324076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45980.671480324076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45980.671480324076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45980.671480324076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45980.671480324076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45980.671480324076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45980.671480324076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45980.671480324076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45980.671480324076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45980.671480324076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45980.671480324076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45980.671480324076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45980.671480324076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45980.671480324076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45980.671480324076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45980.671480324076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45980.671480324076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45980.671480324076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45980.671480324076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45980.671480324076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45980.671480324076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45980.671480324076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45980.671480324076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45980.671480324076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45980.671480324076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45980.671480324076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45980.671480324076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45980.671480324076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45980.671480324076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45980.671480324076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45980.671480324076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45980.671480324076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45980.671480324076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45980.671480324076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45980.671480324076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45980.671480324076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45980.671480324076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45980.671480324076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45980.671480324076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45980.671480324076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45980.671480324076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45980.671480324076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45980.671480324076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45980.671480324076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45980.671480324076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45980.671480324076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45980.671480324076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45980.671480324076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45980.671480324076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45980.671480324076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45980.671480324076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45980.671480324076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45980.671480324076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45980.671480324076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45980.671480324076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45980.671480324076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45980.671480324076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45980.671480324076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45980.671480324076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45980.671480324076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45980.671480324076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45980.671480324076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45980.671480324076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45980.671480324076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45980.671480324076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45980.671480324076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45980.671480324076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45980.671480324076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45980.671480324076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45980.671480324076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45980.671480324076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45980.671480324076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45980.671480324076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45980.671480324076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45980.671480324076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45980.671480324076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45980.671480324076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45980.671480324076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45980.671480324076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45980.671480324076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45980.671480324076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45980.671480324076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45980.671480324076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45980.671480324076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45980.671480324076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45980.671480324076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45980.671480324076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45980.671480324076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45980.671480324076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45980.671480324076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45980.671480324076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45980.671480324076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45980.671480324076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45980.671480324076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45980.671480324076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45980.671480324076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45980.671480324076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45980.671480324076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45980.671480324076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45980.671480324076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45980.671480324076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45980.671480324076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45980.671480324076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45980.671480324076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45980.671480324076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45980.671480324076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45980.671480324076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45980.671480324076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45980.671480324076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45980.671480324076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45980.671480324076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45980.671480324076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45980.671480324076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45980.671480324076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45980.671480324076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45980.671480324076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45980.671480324076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45980.671480324076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45980.671480324076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45980.671480324076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45980.671480324076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45980.671480324076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45980.671480324076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45980.671480324076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45980.671480324076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45980.671480324076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45980.671480324076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45980.671480324076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45980.671480324076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45980.671480324076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45980.671480324076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45980.671480324076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45980.671480324076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45980.671480324076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45980.671480324076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45980.671480324076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45980.671480324076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45980.671480324076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45980.671480324076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45980.671480324076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45980.671480324076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45980.671480324076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45980.671480324076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45980.671480324076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45980.671480324076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45980.671480324076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45980.671480324076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45980.671480324076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45980.671480324076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45980.671480324076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45980.671480324076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45980.671480324076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45980.671480324076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45980.671480324076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45980.671480324076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45980.671480324076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45980.671480324076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45980.671480324076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45980.671480324076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45980.671480324076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45980.671480324076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45980.671480324076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45980.671480324076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45980.671480324076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45980.671480324076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45980.671480324076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45980.671480324076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45980.671480324076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45980.671480324076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45980.671480324076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45980.671480324076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45980.671480324076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45980.671480324076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45980.671480324076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45980.671480324076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45980.671480324076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45980.671480324076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45980.671480324076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45980.671480324076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45980.671480324076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45980.671480324076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45980.671480324076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45980.671480324076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45980.671480324076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45980.671480324076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45980.671480324076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45980.671480324076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45980.671480324076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45980.671480324076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45980.671480324076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45980.671480324076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45980.671480324076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45980.671480324076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45980.671480324076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45980.671480324076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45980.671480324076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45980.671480324076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45980.671480324076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45980.671480324076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45980.671480324076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45980.671480324076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45980.671480324076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45980.671480324076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45980.671480324076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45980.671480324076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45980.671480324076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45980.671480324076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45980.671480324076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45980.671480324076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45980.671480324076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45980.671480324076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45980.671480324076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45980.671480324076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45980.671480324076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45980.671480324076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45980.671480324076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45980.671480324076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45980.671480324076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45980.671480324076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45980.671480324076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45980.671480324076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45980.671480324076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45980.671480324076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45980.671480324076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45980.671480324076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45980.671480324076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45980.671480324076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45980.671480324076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45980.671480324076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45980.671480324076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45980.671480324076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45980.671480324076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45980.671480324076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45980.671480324076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45980.671480324076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45980.671480324076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45980.671480324076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45980.671480324076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45980.671480324076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45980.671480324076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45980.671480324076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45980.671480324076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45980.671480324076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45980.671480324076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45980.671480324076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45980.671480324076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45980.671480324076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45980.671480324076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45980.671480324076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45980.671480324076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45980.671480324076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45980.671480324076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45980.671480324076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45980.671480324076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45980.671480324076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45980.671480324076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45980.671480324076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45980.671480324076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45980.671480324076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45980.671480324076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45980.671480324076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45980.671480324076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45980.671480324076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45980.671480324076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45980.671480324076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45980.671480324076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45980.671480324076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45980.671480324076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45980.671480324076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45980.671480324076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45980.671480324076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45980.671480324076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45980.671480324076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45980.671480324076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45980.671480324076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45980.671480324076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45980.671480324076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45980.671480324076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45980.671480324076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45980.671480324076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45980.671480324076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45980.671480324076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45980.671480324076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45980.671480324076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45980.671480324076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45980.671480324076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45980.671480324076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45980.671480324076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45980.671480324076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45980.671480324076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45980.671480324076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45980.671480324076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45980.671480324076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45980.671480324076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45980.671480324076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45980.671480324076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45980.671480324076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45980.671480324076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45980.671480324076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45980.671480324076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45980.671480324076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45980.671480324076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45980.671480324076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45980.671480324076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45980.671480324076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45980.671480324076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45980.671480324076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45980.671480324076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45980.671480324076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45980.671480324076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45980.671480324076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45980.671480324076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45980.671480324076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45980.671480324076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45980.671480324076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45980.671480324076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45980.671480324076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45980.671480324076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45980.671480324076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45980.671480324076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45980.671480324076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45980.671480324076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45980.671480324076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45980.671480324076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45980.671480324076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45980.671480324076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45980.671480324076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45980.671480324076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45980.671480324076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45980.671480324076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45980.671480324076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45980.671480324076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45980.671480324076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45980.671480324076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45980.671480324076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45980.671480324076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45980.671480324076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45980.671480324076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45980.671480324076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45980.671480324076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45980.671480324076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45980.671480324076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45980.671480324076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45980.671480324076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45980.671480324076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45980.671480324076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45980.671480324076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45980.671480324076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45980.671480324076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45980.671480324076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45980.671480324076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45980.671480324076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45980.671480324076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45980.671480324076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45980.671480324076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45980.671480324076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45980.671480324076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45980.671480324076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45980.671480324076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45980.671480324076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45980.671480324076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45980.671480324076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45980.671480324076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45980.671480324076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45980.671480324076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45980.671480324076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45980.671480324076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45980.671480324076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45980.671480324076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45980.671480324076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45980.671480324076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45980.671480324076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45980.671480324076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45980.671480324076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45980.671480324076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45980.671480324076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45980.671480324076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45980.671480324076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45980.671480324076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45980.671480324076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45980.671480324076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45980.671480324076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45980.671480324076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45980.671480324076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45980.671480324076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45980.671480324076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45980.671480324076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45980.671480324076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45980.671480324076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45980.671480324076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45980.671480324076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45980.671480324076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45980.671480324076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45980.671480324076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45980.671480324076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45980.671480324076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45980.671480324076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45980.671480324076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45980.671480324076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45980.671480324076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45980.671480324076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45980.671480324076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45980.671480324076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45980.671480324076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45980.671480324076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45980.671480324076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45980.671480324076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45980.671480324076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45980.671480324076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45980.671480324076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45980.671480324076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45980.671480324076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45980.671480324076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45980.671480324076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45980.671480324076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45980.671480324076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45980.671480324076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45980.671480324076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45980.671480324076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45980.671480324076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45980.671480324076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45980.671480324076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45980.671480324076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45980.671480324076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45980.671480324076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45980.671480324076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45980.671480324076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45980.671480324076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45980.671480324076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45980.671480324076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45980.671480324076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45980.671480324076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45980.671480324076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45980.671480324076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45980.671480324076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45980.671480324076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45980.671480324076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45980.671480324076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45980.671480324076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45980.671480324076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45980.671480324076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45980.671480324076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45980.671480324076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45980.671480324076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45980.671480324076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45980.671480324076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45980.671480324076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45980.671480324076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45980.671480324076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45980.671480324076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45980.671480324076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45980.671480324076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45980.671480324076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45980.671480324076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45980.671480324076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45980.671480324076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45980.671480324076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45980.671480324076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45980.671480324076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45980.671480324076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45980.671480324076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45980.671480324076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45980.671480324076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45980.671480324076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45980.671480324076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45980.671480324076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45980.671480324076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45980.671480324076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45980.671480324076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45980.671480324076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45980.671480324076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45980.671480324076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45980.671480324076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45980.671480324076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45980.671480324076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45980.671480324076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45980.671480324076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45980.671480324076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45980.671480324076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45980.671480324076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45980.671480324076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45980.671480324076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45980.671480324076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45980.671480324076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45980.671480324076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45980.671480324076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45980.671480324076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45980.671480324076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45980.671480324076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45980.671480324076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45980.671480324076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45980.671480324076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45980.671480324076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45980.671480324076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45980.671480324076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45980.671480324076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45980.671480324076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45980.671480324076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45980.671480324076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45980.671480324076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45980.671480324076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45980.671480324076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45980.671480324076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45980.671480324076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45980.671480324076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45980.671480324076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45980.671480324076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45980.671480324076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45980.671480324076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45980.671480324076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45980.671480324076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45980.671480324076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45980.671480324076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45980.671480324076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45980.671480324076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45980.671480324076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45980.671480324076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45980.671480324076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45980.671480324076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45980.671480324076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45980.671480324076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45980.671480324076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45980.671480324076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45980.671480324076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45980.671480324076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45980.671480324076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45980.671480324076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45980.671480324076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45980.671480324076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45980.671480324076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45980.671480324076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45980.671480324076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45980.671480324076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45980.671480324076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45980.671480324076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45980.671480324076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45980.671480324076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45980.671480324076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45980.671480324076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45980.671480324076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45980.671480324076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45980.671480324076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45980.671480324076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45980.671480324076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45980.671480324076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45980.671480324076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45980.671480324076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45980.671480324076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45980.671480324076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45980.671480324076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45980.671480324076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45980.671480324076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45980.671480324076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45980.671480324076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45980.671480324076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45980.671480324076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45980.671480324076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45980.671480324076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45980.671480324076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45980.671480324076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45980.671480324076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45980.671480324076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45980.671480324076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45980.671480324076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45980.671480324076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45980.671480324076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45980.671480324076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45980.671480324076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45980.671480324076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45980.671480324076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45980.671480324076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45980.671480324076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45980.671480324076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45980.671480324076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45980.671480324076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45980.671480324076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45980.671480324076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45980.671480324076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45980.671480324076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45980.671480324076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45980.671480324076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45980.671480324076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45980.671480324076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45980.671480324076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45980.671480324076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45980.671480324076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45980.671480324076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45980.671480324076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45980.671480324076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45980.671480324076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45980.671480324076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45980.671480324076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45980.671480324076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45980.671480324076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45980.671480324076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45980.671480324076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277.19076273147948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34920</v>
      </c>
      <c r="E3" s="94" t="s">
        <v>39021</v>
      </c>
      <c r="F3" s="95">
        <v>45980.587314814817</v>
      </c>
      <c r="G3" s="96">
        <f t="shared" ref="G3:G59" ca="1" si="0">IFERROR(NOW()-F3,"")</f>
        <v>8.4165509259037208E-2</v>
      </c>
      <c r="H3" s="95">
        <v>45980.581435185188</v>
      </c>
      <c r="I3" s="113" t="str">
        <f>IFERROR(VLOOKUP(D3,DB!A:F,6,0),"")</f>
        <v>SCECO</v>
      </c>
      <c r="J3" s="113" t="str">
        <f>IFERROR(VLOOKUP(D3,DB!A:G,7,0),"")</f>
        <v>Vandalized</v>
      </c>
      <c r="K3" s="97" t="s">
        <v>39110</v>
      </c>
      <c r="L3" s="91" t="str">
        <f>IFERROR(VLOOKUP(D3,DB!A:I,9,0),"")</f>
        <v>Latis</v>
      </c>
    </row>
    <row r="4" spans="1:16" ht="15" customHeight="1">
      <c r="A4" s="113"/>
      <c r="B4" s="113" t="str">
        <f>IFERROR(VLOOKUP(D4,DB!A:K,11,0),"")</f>
        <v>R4</v>
      </c>
      <c r="C4" s="93">
        <v>5</v>
      </c>
      <c r="D4" s="91" t="s">
        <v>36648</v>
      </c>
      <c r="E4" s="94" t="s">
        <v>39021</v>
      </c>
      <c r="F4" s="95"/>
      <c r="G4" s="96">
        <f t="shared" ca="1" si="0"/>
        <v>45980.671480324076</v>
      </c>
      <c r="H4" s="95"/>
      <c r="I4" s="113" t="str">
        <f>IFERROR(VLOOKUP(D4,DB!A:F,6,0),"")</f>
        <v>Generator-SG</v>
      </c>
      <c r="J4" s="113" t="str">
        <f>IFERROR(VLOOKUP(D4,DB!A:G,7,0),"")</f>
        <v>In progress</v>
      </c>
      <c r="K4" s="97"/>
      <c r="L4" s="91" t="str">
        <f>IFERROR(VLOOKUP(D4,DB!A:I,9,0),"")</f>
        <v>Latis</v>
      </c>
    </row>
    <row r="5" spans="1:16" ht="15" customHeight="1">
      <c r="A5" s="113"/>
      <c r="B5" s="113" t="str">
        <f>IFERROR(VLOOKUP(D5,DB!A:K,11,0),"")</f>
        <v/>
      </c>
      <c r="C5" s="93"/>
      <c r="D5" s="91"/>
      <c r="E5" s="94"/>
      <c r="F5" s="95"/>
      <c r="G5" s="96">
        <f t="shared" ca="1" si="0"/>
        <v>45980.671480324076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45980.671480324076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45980.671480324076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45980.671480324076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45980.671480324076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45980.671480324076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45980.671480324076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45980.671480324076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45980.671480324076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45980.671480324076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45980.671480324076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45980.671480324076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45980.671480324076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45980.671480324076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45980.671480324076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45980.671480324076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45980.671480324076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45980.671480324076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147"/>
      <c r="E23" s="94"/>
      <c r="F23" s="95"/>
      <c r="G23" s="96">
        <f t="shared" ca="1" si="0"/>
        <v>45980.671480324076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45980.671480324076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45980.671480324076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45980.671480324076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45980.671480324076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45980.671480324076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45980.671480324076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45980.671480324076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45980.671480324076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45980.671480324076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45980.671480324076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45980.671480324076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45980.671480324076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45980.671480324076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45980.671480324076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45980.671480324076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45980.671480324076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45980.671480324076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45980.671480324076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45980.671480324076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45980.671480324076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45980.671480324076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45980.671480324076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45980.671480324076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45980.671480324076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45980.671480324076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45980.671480324076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45980.671480324076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45980.671480324076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45980.671480324076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45980.671480324076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45980.671480324076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45980.671480324076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45980.671480324076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45980.671480324076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45980.671480324076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45980.671480324076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45980.671480324076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45980.671480324076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45980.671480324076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45980.671480324076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45980.671480324076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45980.671480324076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45980.671480324076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45980.671480324076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45980.671480324076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45980.671480324076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45980.671480324076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45980.671480324076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45980.671480324076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45980.671480324076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45980.671480324076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45980.671480324076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45980.671480324076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45980.671480324076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45980.671480324076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45980.671480324076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45980.671480324076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45980.671480324076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45980.671480324076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45980.671480324076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45980.671480324076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45980.671480324076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45980.671480324076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45980.671480324076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45980.671480324076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45980.671480324076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45980.671480324076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45980.671480324076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45980.671480324076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45980.671480324076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45980.671480324076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45980.671480324076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45980.671480324076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45980.671480324076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45980.671480324076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45980.671480324076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45980.671480324076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45980.671480324076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45980.671480324076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45980.671480324076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45980.671480324076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45980.671480324076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45980.671480324076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45980.671480324076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45980.671480324076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45980.671480324076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45980.671480324076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45980.671480324076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45980.671480324076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45980.671480324076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45980.671480324076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45980.671480324076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45980.671480324076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45980.671480324076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45980.671480324076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45980.671480324076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45980.671480324076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45980.671480324076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45980.671480324076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45980.671480324076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45980.671480324076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45980.671480324076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45980.671480324076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45980.671480324076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45980.671480324076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45980.671480324076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45980.671480324076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45980.671480324076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45980.671480324076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45980.671480324076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45980.671480324076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45980.671480324076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45980.671480324076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45980.671480324076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45980.671480324076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45980.671480324076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45980.671480324076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45980.671480324076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45980.671480324076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45980.671480324076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45980.671480324076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45980.671480324076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45980.671480324076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45980.671480324076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45980.671480324076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45980.671480324076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45980.671480324076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45980.671480324076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45980.671480324076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45980.671480324076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45980.671480324076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45980.671480324076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45980.671480324076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45980.671480324076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45980.671480324076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45980.671480324076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45980.671480324076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45980.671480324076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45980.671480324076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45980.671480324076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45980.671480324076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45980.671480324076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45980.671480324076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45980.671480324076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45980.671480324076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45980.671480324076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45980.671480324076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45980.671480324076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45980.671480324076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45980.671480324076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45980.671480324076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45980.671480324076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45980.671480324076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45980.671480324076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45980.671480324076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45980.671480324076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45980.671480324076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45980.671480324076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45980.671480324076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45980.671480324076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45980.671480324076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45980.671480324076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45980.671480324076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45980.671480324076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45980.671480324076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45980.671480324076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45980.671480324076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45980.671480324076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45980.671480324076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45980.671480324076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45980.671480324076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45980.671480324076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45980.671480324076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45980.671480324076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45980.671480324076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45980.671480324076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45980.671480324076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45980.671480324076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45980.671480324076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45980.671480324076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45980.671480324076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45980.671480324076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45980.671480324076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45980.671480324076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45980.671480324076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45980.671480324076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45980.671480324076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45980.671480324076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45980.671480324076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45980.671480324076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45980.671480324076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45980.671480324076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45980.671480324076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45980.671480324076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45980.671480324076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45980.671480324076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45980.671480324076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45980.671480324076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45980.671480324076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45980.671480324076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45980.671480324076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45980.671480324076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45980.671480324076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45980.671480324076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45980.671480324076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45980.671480324076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45980.671480324076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45980.671480324076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45980.671480324076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45980.671480324076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45980.671480324076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45980.671480324076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45980.671480324076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45980.671480324076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45980.671480324076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45980.671480324076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45980.671480324076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45980.671480324076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45980.671480324076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45980.671480324076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45980.671480324076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45980.671480324076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45980.671480324076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45980.671480324076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45980.671480324076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45980.671480324076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45980.671480324076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45980.671480324076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45980.671480324076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45980.671480324076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45980.671480324076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45980.671480324076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45980.671480324076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45980.671480324076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45980.671480324076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45980.671480324076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45980.671480324076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45980.671480324076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45980.671480324076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45980.671480324076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45980.671480324076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45980.671480324076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45980.671480324076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45980.671480324076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45980.671480324076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45980.671480324076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45980.671480324076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45980.671480324076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45980.671480324076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45980.671480324076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45980.671480324076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45980.671480324076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45980.671480324076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45980.671480324076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45980.671480324076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45980.671480324076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45980.671480324076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45980.671480324076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45980.671480324076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45980.671480324076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45980.671480324076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45980.671480324076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45980.671480324076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45980.671480324076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45980.671480324076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45980.671480324076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45980.671480324076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45980.671480324076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45980.671480324076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45980.671480324076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45980.671480324076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45980.671480324076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45980.671480324076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45980.671480324076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45980.671480324076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45980.671480324076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45980.671480324076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45980.671480324076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45980.671480324076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45980.671480324076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45980.671480324076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45980.671480324076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45980.671480324076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45980.671480324076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45980.671480324076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45980.671480324076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45980.671480324076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45980.671480324076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45980.671480324076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45980.671480324076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45980.671480324076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45980.671480324076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45980.671480324076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45980.671480324076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45980.671480324076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45980.671480324076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45980.671480324076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45980.671480324076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45980.671480324076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45980.671480324076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45980.671480324076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45980.671480324076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45980.671480324076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45980.671480324076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45980.671480324076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45980.671480324076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45980.671480324076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45980.671480324076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45980.671480324076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45980.671480324076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45980.671480324076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45980.671480324076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45980.671480324076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45980.671480324076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45980.671480324076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45980.671480324076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45980.671480324076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45980.671480324076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45980.671480324076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45980.671480324076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45980.671480324076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45980.671480324076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45980.671480324076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45980.671480324076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45980.671480324076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45980.671480324076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45980.671480324076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45980.671480324076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45980.671480324076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45980.671480324076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45980.671480324076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45980.671480324076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45980.671480324076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45980.671480324076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45980.671480324076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45980.671480324076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45980.671480324076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45980.671480324076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45980.671480324076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45980.671480324076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45980.671480324076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45980.671480324076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45980.671480324076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45980.671480324076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45980.671480324076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45980.671480324076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45980.671480324076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45980.671480324076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45980.671480324076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45980.671480324076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45980.671480324076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45980.671480324076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45980.671480324076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45980.671480324076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45980.671480324076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45980.671480324076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43" ca="1" si="6">IFERROR(NOW()-F380,"")</f>
        <v>45980.671480324076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45980.671480324076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45980.671480324076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45980.671480324076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45980.671480324076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45980.671480324076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45980.671480324076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45980.671480324076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45980.671480324076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45980.671480324076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45980.671480324076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45980.671480324076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45980.671480324076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45980.671480324076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45980.671480324076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45980.671480324076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45980.671480324076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45980.671480324076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45980.671480324076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45980.671480324076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45980.671480324076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45980.671480324076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45980.671480324076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45980.671480324076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45980.671480324076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45980.671480324076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45980.671480324076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45980.671480324076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45980.671480324076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45980.671480324076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45980.671480324076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45980.671480324076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45980.671480324076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45980.671480324076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45980.671480324076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45980.671480324076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45980.671480324076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45980.671480324076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45980.671480324076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45980.671480324076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45980.671480324076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45980.671480324076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45980.671480324076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45980.671480324076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45980.671480324076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45980.671480324076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45980.671480324076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45980.671480324076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45980.671480324076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45980.671480324076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45980.671480324076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45980.671480324076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45980.671480324076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45980.671480324076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45980.671480324076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45980.671480324076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45980.671480324076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45980.671480324076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45980.671480324076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45980.671480324076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45980.671480324076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45980.671480324076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45980.671480324076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45980.671480324076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ref="G444:G489" ca="1" si="7">IFERROR(NOW()-F444,"")</f>
        <v>45980.671480324076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45980.671480324076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45980.671480324076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45980.671480324076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45980.671480324076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45980.671480324076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45980.671480324076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45980.671480324076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45980.671480324076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45980.671480324076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45980.671480324076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45980.671480324076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45980.671480324076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45980.671480324076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45980.671480324076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45980.671480324076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45980.671480324076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45980.671480324076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45980.671480324076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45980.671480324076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45980.671480324076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45980.671480324076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45980.671480324076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45980.671480324076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45980.671480324076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45980.671480324076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45980.671480324076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45980.671480324076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45980.671480324076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45980.671480324076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45980.671480324076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45980.671480324076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45980.671480324076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45980.671480324076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45980.671480324076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45980.671480324076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45980.671480324076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45980.671480324076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45980.671480324076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45980.671480324076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45980.671480324076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45980.671480324076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45980.671480324076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45980.671480324076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45980.671480324076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45980.671480324076</v>
      </c>
      <c r="H489" s="95"/>
      <c r="I489" s="113" t="str">
        <f>IFERROR(VLOOKUP(D489,DB!A:F,6,0),"")</f>
        <v/>
      </c>
      <c r="J489" s="113" t="str">
        <f>IFERROR(VLOOKUP(D489,DB!A:G,7,0),"")</f>
        <v/>
      </c>
      <c r="K489" s="97"/>
      <c r="L489" s="91" t="str">
        <f>IFERROR(VLOOKUP(D489,DB!A:I,9,0),"")</f>
        <v/>
      </c>
    </row>
  </sheetData>
  <dataValidations count="2">
    <dataValidation allowBlank="1" showInputMessage="1" showErrorMessage="1" sqref="E1" xr:uid="{A4F81451-56CC-4543-9497-104C4E44EE4B}"/>
    <dataValidation type="list" allowBlank="1" showInputMessage="1" showErrorMessage="1" sqref="E2:E4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0"/>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88.839420138887363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54.482603009259037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32.010369212963269</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3.1566770833378541</v>
      </c>
      <c r="H5" s="135">
        <v>45977.468807870369</v>
      </c>
      <c r="I5" s="109" t="str">
        <f>IFERROR(VLOOKUP(D5,DB!A:F,6,0),"")</f>
        <v>SCECO</v>
      </c>
      <c r="J5" s="109" t="str">
        <f>IFERROR(VLOOKUP(D5,DB!A:G,7,0),"")</f>
        <v>Weak</v>
      </c>
      <c r="K5" s="109" t="s">
        <v>39118</v>
      </c>
      <c r="L5" s="109" t="str">
        <f>IFERROR(VLOOKUP(D5,DB!A:I,9,0),"")</f>
        <v>Latis</v>
      </c>
    </row>
    <row r="6" spans="1:13" s="105" customFormat="1">
      <c r="A6" s="109" t="s">
        <v>39119</v>
      </c>
      <c r="B6" s="109" t="str">
        <f>IFERROR(VLOOKUP(D6,DB!A:K,11,0),"")</f>
        <v>R5</v>
      </c>
      <c r="C6" s="109">
        <v>4</v>
      </c>
      <c r="D6" s="109" t="s">
        <v>35794</v>
      </c>
      <c r="E6" s="109" t="s">
        <v>39102</v>
      </c>
      <c r="F6" s="109" t="s">
        <v>24</v>
      </c>
      <c r="G6" s="111" t="str">
        <f ca="1">IFERROR(NOW()-F6,"")</f>
        <v/>
      </c>
      <c r="H6" s="135">
        <v>45980.591932870368</v>
      </c>
      <c r="I6" s="109" t="str">
        <f>IFERROR(VLOOKUP(D6,DB!A:F,6,0),"")</f>
        <v>SCECO</v>
      </c>
      <c r="J6" s="109" t="str">
        <f>IFERROR(VLOOKUP(D6,DB!A:G,7,0),"")</f>
        <v>Vandalized</v>
      </c>
      <c r="K6" s="109" t="s">
        <v>39120</v>
      </c>
      <c r="L6" s="109" t="str">
        <f>IFERROR(VLOOKUP(D6,DB!A:I,9,0),"")</f>
        <v>Latis</v>
      </c>
    </row>
    <row r="7" spans="1:13">
      <c r="A7" s="109"/>
      <c r="B7" s="109" t="str">
        <f>IFERROR(VLOOKUP(D7,DB!A:K,11,0),"")</f>
        <v/>
      </c>
      <c r="C7" s="109"/>
      <c r="D7" s="109"/>
      <c r="E7" s="109"/>
      <c r="F7" s="109"/>
      <c r="G7" s="111">
        <f ca="1">IFERROR(NOW()-F7,"")</f>
        <v>45980.671480324076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45980.671480324076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45980.671480324076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45980.671480324076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45980.671480324076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45980.671480324076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45980.671480324076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45980.671480324076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45980.671480324076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45980.671480324076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45980.671480324076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45980.671480324076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45980.671480324076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45980.671480324076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45980.671480324076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45980.671480324076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45980.671480324076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45980.671480324076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45980.671480324076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45980.671480324076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45980.671480324076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45980.671480324076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45980.671480324076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45980.671480324076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45980.671480324076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45980.671480324076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45980.671480324076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45980.671480324076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45980.671480324076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45980.671480324076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45980.671480324076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45980.671480324076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45980.671480324076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45980.671480324076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45980.671480324076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45980.671480324076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45980.671480324076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45980.671480324076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45980.671480324076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45980.671480324076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45980.671480324076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45980.671480324076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45980.671480324076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45980.671480324076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45980.671480324076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45980.671480324076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45980.671480324076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45980.671480324076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45980.671480324076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45980.671480324076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45980.671480324076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45980.671480324076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45980.671480324076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45980.671480324076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45980.671480324076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45980.671480324076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45980.671480324076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45980.671480324076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45980.671480324076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45980.671480324076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45980.671480324076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45980.671480324076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45980.671480324076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45980.671480324076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45980.671480324076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45980.671480324076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45980.671480324076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45980.671480324076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45980.671480324076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45980.671480324076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45980.671480324076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45980.671480324076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45980.671480324076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45980.671480324076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45980.671480324076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45980.671480324076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45980.671480324076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45980.671480324076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45980.671480324076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45980.671480324076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45980.671480324076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45980.671480324076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45980.671480324076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45980.671480324076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45980.671480324076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45980.671480324076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45980.671480324076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45980.671480324076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45980.671480324076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45980.671480324076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45980.671480324076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45980.671480324076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45980.671480324076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45980.671480324076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45980.671480324076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45980.671480324076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45980.671480324076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45980.671480324076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45980.671480324076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45980.671480324076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45980.671480324076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45980.671480324076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45980.671480324076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45980.671480324076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45980.671480324076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45980.671480324076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45980.671480324076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45980.671480324076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45980.671480324076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45980.671480324076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45980.671480324076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45980.671480324076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45980.671480324076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45980.671480324076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45980.671480324076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45980.671480324076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45980.671480324076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45980.671480324076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45980.671480324076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45980.671480324076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45980.671480324076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45980.671480324076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45980.671480324076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45980.671480324076</v>
      </c>
      <c r="H130" s="109"/>
      <c r="I130" s="109" t="str">
        <f>IFERROR(VLOOKUP(D130,DB!A:F,6,0),"")</f>
        <v/>
      </c>
      <c r="J130" s="109" t="str">
        <f>IFERROR(VLOOKUP(D130,DB!A:G,7,0),"")</f>
        <v/>
      </c>
      <c r="K130" s="109"/>
      <c r="L130" s="109" t="str">
        <f>IFERROR(VLOOKUP(D130,DB!A:I,9,0),"")</f>
        <v/>
      </c>
    </row>
    <row r="131" spans="1:12">
      <c r="A131" s="138"/>
      <c r="B131" s="138" t="str">
        <f>IFERROR(VLOOKUP(D131,DB!A:K,11,0),"")</f>
        <v/>
      </c>
      <c r="C131" s="138"/>
      <c r="D131" s="138"/>
      <c r="E131" s="138"/>
      <c r="F131" s="139"/>
      <c r="G131" s="111">
        <f ca="1">IFERROR(NOW()-F131,"")</f>
        <v>45980.671480324076</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45980.671480324076</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45980.671480324076</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45980.671480324076</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45980.671480324076</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45980.671480324076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45980.671480324076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45980.671480324076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45980.671480324076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45980.671480324076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45980.671480324076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45980.671480324076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45980.671480324076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45980.671480324076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45980.671480324076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45980.671480324076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45980.671480324076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45980.671480324076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45980.671480324076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45980.671480324076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45980.671480324076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45980.671480324076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45980.671480324076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45980.671480324076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45980.671480324076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45980.671480324076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45980.671480324076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45980.671480324076</v>
      </c>
      <c r="H158" s="139"/>
      <c r="I158" s="138" t="str">
        <f>IFERROR(VLOOKUP(D158,DB!A:F,6,0),"")</f>
        <v/>
      </c>
      <c r="J158" s="138" t="str">
        <f>IFERROR(VLOOKUP(D158,DB!A:G,7,0),"")</f>
        <v/>
      </c>
      <c r="K158" s="138"/>
      <c r="L158" s="138" t="str">
        <f>IFERROR(VLOOKUP(D158,DB!A:I,9,0),"")</f>
        <v/>
      </c>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sheetData>
  <dataValidations count="2">
    <dataValidation allowBlank="1" showInputMessage="1" showErrorMessage="1" sqref="E1" xr:uid="{920C6338-E771-4DAE-8C89-92A9093EA4DE}"/>
    <dataValidation type="list" allowBlank="1" showInputMessage="1" showErrorMessage="1" sqref="E2:E1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topLeftCell="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6" ca="1" si="0">IFERROR(NOW()-F2,"-")</f>
        <v>45980.671480324076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45980.671480324076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45980.671480324076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45980.671480324076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45980.671480324076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45980.671480324076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45980.671480324076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45980.671480324076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45980.671480324076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45980.671480324076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45980.671480324076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45980.671480324076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45980.671480324076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45980.671480324076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45980.671480324076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45980.671480324076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45980.671480324076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45980.671480324076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45980.671480324076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45980.671480324076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45980.671480324076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45980.671480324076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45980.671480324076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45980.671480324076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45980.671480324076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45980.671480324076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45980.671480324076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45980.671480324076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45980.671480324076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45980.671480324076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45980.671480324076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45980.671480324076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45980.671480324076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45980.671480324076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45980.671480324076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45980.671480324076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45980.671480324076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45980.671480324076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45980.671480324076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45980.671480324076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45980.671480324076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45980.671480324076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45980.671480324076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45980.671480324076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45980.671480324076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45980.671480324076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45980.671480324076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45980.671480324076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45980.671480324076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45980.671480324076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45980.671480324076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45980.671480324076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45980.671480324076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45980.671480324076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45980.671480324076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45980.671480324076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45980.671480324076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45980.671480324076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45980.671480324076</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2025-11-19T13:07:01Z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